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77CE69A6-C8AD-4CFB-8DA6-9FAE252205E8}" xr6:coauthVersionLast="47" xr6:coauthVersionMax="47" xr10:uidLastSave="{00000000-0000-0000-0000-000000000000}"/>
  <bookViews>
    <workbookView xWindow="-110" yWindow="-110" windowWidth="21820" windowHeight="14020" activeTab="1" xr2:uid="{00000000-000D-0000-FFFF-FFFF00000000}"/>
  </bookViews>
  <sheets>
    <sheet name="試合表" sheetId="4" r:id="rId1"/>
    <sheet name="星取表" sheetId="5" r:id="rId2"/>
  </sheets>
  <definedNames>
    <definedName name="_xlnm.Print_Area" localSheetId="0">試合表!$A$1:$AM$36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5" i="5" l="1"/>
  <c r="L42" i="4"/>
  <c r="N42" i="4"/>
  <c r="R42" i="4"/>
  <c r="L43" i="4"/>
  <c r="N43" i="4"/>
  <c r="R43" i="4"/>
  <c r="L44" i="4"/>
  <c r="N44" i="4"/>
  <c r="R44" i="4"/>
  <c r="L45" i="4"/>
  <c r="N45" i="4"/>
  <c r="R45" i="4"/>
  <c r="L46" i="4"/>
  <c r="N46" i="4"/>
  <c r="R46" i="4"/>
  <c r="L47" i="4"/>
  <c r="N47" i="4"/>
  <c r="R47" i="4"/>
  <c r="L48" i="4"/>
  <c r="N48" i="4"/>
  <c r="R48" i="4"/>
  <c r="R41" i="4"/>
  <c r="N41" i="4"/>
  <c r="L41" i="4"/>
  <c r="Q6" i="4"/>
  <c r="M6" i="4"/>
  <c r="U42" i="4"/>
  <c r="U43" i="4"/>
  <c r="U44" i="4"/>
  <c r="U45" i="4"/>
  <c r="U46" i="4"/>
  <c r="U47" i="4"/>
  <c r="U48" i="4"/>
  <c r="U41" i="4"/>
  <c r="E42" i="4"/>
  <c r="E43" i="4"/>
  <c r="E44" i="4"/>
  <c r="E45" i="4"/>
  <c r="E46" i="4"/>
  <c r="E47" i="4"/>
  <c r="E48" i="4"/>
  <c r="E41" i="4"/>
  <c r="Y42" i="4"/>
  <c r="Y43" i="4"/>
  <c r="Y44" i="4"/>
  <c r="Y45" i="4"/>
  <c r="Y46" i="4"/>
  <c r="Y47" i="4"/>
  <c r="Y48" i="4"/>
  <c r="Y41" i="4"/>
  <c r="S42" i="4"/>
  <c r="S43" i="4"/>
  <c r="S44" i="4"/>
  <c r="S45" i="4"/>
  <c r="S46" i="4"/>
  <c r="S47" i="4"/>
  <c r="S48" i="4"/>
  <c r="S41" i="4"/>
  <c r="I47" i="4"/>
  <c r="I48" i="4"/>
  <c r="I42" i="4"/>
  <c r="I43" i="4"/>
  <c r="I44" i="4"/>
  <c r="I45" i="4"/>
  <c r="I46" i="4"/>
  <c r="I41" i="4"/>
  <c r="C42" i="4"/>
  <c r="C43" i="4"/>
  <c r="C44" i="4"/>
  <c r="C45" i="4"/>
  <c r="C46" i="4"/>
  <c r="C47" i="4"/>
  <c r="C48" i="4"/>
  <c r="C41" i="4"/>
  <c r="AN42" i="4"/>
  <c r="AO41" i="4"/>
  <c r="AN47" i="4"/>
  <c r="AN46" i="4"/>
  <c r="AN48" i="4"/>
  <c r="AN45" i="4"/>
  <c r="AN41" i="4"/>
  <c r="AN43" i="4"/>
  <c r="AN44" i="4"/>
  <c r="AL33" i="4"/>
  <c r="AH33" i="4"/>
  <c r="AE33" i="4"/>
  <c r="AA33" i="4"/>
  <c r="X33" i="4"/>
  <c r="N6" i="5"/>
  <c r="T33" i="4"/>
  <c r="P6" i="5"/>
  <c r="E9" i="5"/>
  <c r="H33" i="4"/>
  <c r="Q9" i="5"/>
  <c r="D33" i="4"/>
  <c r="S9" i="5"/>
  <c r="N10" i="5"/>
  <c r="P10" i="5"/>
  <c r="O10" i="5"/>
  <c r="R9" i="5"/>
  <c r="G9" i="5"/>
  <c r="F9" i="5"/>
  <c r="O6" i="5"/>
  <c r="AL30" i="4"/>
  <c r="AH30" i="4"/>
  <c r="AE30" i="4"/>
  <c r="AA30" i="4"/>
  <c r="X30" i="4"/>
  <c r="S7" i="5"/>
  <c r="H10" i="5"/>
  <c r="T30" i="4"/>
  <c r="Q7" i="5"/>
  <c r="Q33" i="4"/>
  <c r="V10" i="5"/>
  <c r="Q11" i="5"/>
  <c r="M33" i="4"/>
  <c r="T10" i="5"/>
  <c r="H30" i="4"/>
  <c r="K6" i="5"/>
  <c r="D30" i="4"/>
  <c r="M6" i="5"/>
  <c r="E8" i="5"/>
  <c r="J10" i="5"/>
  <c r="R7" i="5"/>
  <c r="G8" i="5"/>
  <c r="F8" i="5"/>
  <c r="L6" i="5"/>
  <c r="I10" i="5"/>
  <c r="S11" i="5"/>
  <c r="R11" i="5"/>
  <c r="U10" i="5"/>
  <c r="Q30" i="4"/>
  <c r="H6" i="5"/>
  <c r="M30" i="4"/>
  <c r="J6" i="5"/>
  <c r="E7" i="5"/>
  <c r="H27" i="4"/>
  <c r="D27" i="4"/>
  <c r="Q27" i="4"/>
  <c r="Y9" i="5"/>
  <c r="N12" i="5"/>
  <c r="M27" i="4"/>
  <c r="W9" i="5"/>
  <c r="H24" i="4"/>
  <c r="V9" i="5"/>
  <c r="N11" i="5"/>
  <c r="D24" i="4"/>
  <c r="T9" i="5"/>
  <c r="Q24" i="4"/>
  <c r="S5" i="5"/>
  <c r="B10" i="5"/>
  <c r="M24" i="4"/>
  <c r="Q5" i="5"/>
  <c r="H21" i="4"/>
  <c r="S6" i="5"/>
  <c r="E10" i="5"/>
  <c r="D21" i="4"/>
  <c r="Q6" i="5"/>
  <c r="Q21" i="4"/>
  <c r="T6" i="5"/>
  <c r="M21" i="4"/>
  <c r="V6" i="5"/>
  <c r="E11" i="5"/>
  <c r="H18" i="4"/>
  <c r="W5" i="5"/>
  <c r="D18" i="4"/>
  <c r="Y5" i="5"/>
  <c r="B12" i="5"/>
  <c r="Q18" i="4"/>
  <c r="P8" i="5"/>
  <c r="K9" i="5"/>
  <c r="M18" i="4"/>
  <c r="N8" i="5"/>
  <c r="H15" i="4"/>
  <c r="M7" i="5"/>
  <c r="H8" i="5"/>
  <c r="D15" i="4"/>
  <c r="K7" i="5"/>
  <c r="Q15" i="4"/>
  <c r="W7" i="5"/>
  <c r="M15" i="4"/>
  <c r="Y7" i="5"/>
  <c r="H12" i="5"/>
  <c r="H12" i="4"/>
  <c r="D12" i="4"/>
  <c r="Q12" i="4"/>
  <c r="E5" i="5"/>
  <c r="M12" i="4"/>
  <c r="G5" i="5"/>
  <c r="B6" i="5"/>
  <c r="H9" i="4"/>
  <c r="T5" i="5"/>
  <c r="D9" i="4"/>
  <c r="V5" i="5"/>
  <c r="B11" i="5"/>
  <c r="Q9" i="4"/>
  <c r="T8" i="5"/>
  <c r="M9" i="4"/>
  <c r="V8" i="5"/>
  <c r="K11" i="5"/>
  <c r="H6" i="4"/>
  <c r="Y8" i="5"/>
  <c r="K12" i="5"/>
  <c r="D6" i="4"/>
  <c r="W8" i="5"/>
  <c r="Q3" i="4"/>
  <c r="M3" i="4"/>
  <c r="H3" i="4"/>
  <c r="D3" i="4"/>
  <c r="H5" i="5"/>
  <c r="J5" i="5"/>
  <c r="B7" i="5"/>
  <c r="D12" i="5"/>
  <c r="C12" i="5"/>
  <c r="X5" i="5"/>
  <c r="M9" i="5"/>
  <c r="L9" i="5"/>
  <c r="O8" i="5"/>
  <c r="D10" i="5"/>
  <c r="C10" i="5"/>
  <c r="R5" i="5"/>
  <c r="M11" i="5"/>
  <c r="L11" i="5"/>
  <c r="U8" i="5"/>
  <c r="G11" i="5"/>
  <c r="F11" i="5"/>
  <c r="U6" i="5"/>
  <c r="G7" i="5"/>
  <c r="F7" i="5"/>
  <c r="I6" i="5"/>
  <c r="D11" i="5"/>
  <c r="C11" i="5"/>
  <c r="U5" i="5"/>
  <c r="P12" i="5"/>
  <c r="O12" i="5"/>
  <c r="X9" i="5"/>
  <c r="J12" i="5"/>
  <c r="I12" i="5"/>
  <c r="X7" i="5"/>
  <c r="M12" i="5"/>
  <c r="L12" i="5"/>
  <c r="X8" i="5"/>
  <c r="J8" i="5"/>
  <c r="I8" i="5"/>
  <c r="L7" i="5"/>
  <c r="G10" i="5"/>
  <c r="F10" i="5"/>
  <c r="R6" i="5"/>
  <c r="P11" i="5"/>
  <c r="O11" i="5"/>
  <c r="U9" i="5"/>
  <c r="D6" i="5"/>
  <c r="C6" i="5"/>
  <c r="F5" i="5"/>
  <c r="AL27" i="4"/>
  <c r="AH27" i="4"/>
  <c r="AE27" i="4"/>
  <c r="AA27" i="4"/>
  <c r="X27" i="4"/>
  <c r="K5" i="5"/>
  <c r="T27" i="4"/>
  <c r="M5" i="5"/>
  <c r="B8" i="5"/>
  <c r="AL24" i="4"/>
  <c r="AH24" i="4"/>
  <c r="AE24" i="4"/>
  <c r="AA24" i="4"/>
  <c r="X24" i="4"/>
  <c r="Y6" i="5"/>
  <c r="E12" i="5"/>
  <c r="T24" i="4"/>
  <c r="W6" i="5"/>
  <c r="AD6" i="5"/>
  <c r="AL21" i="4"/>
  <c r="AH21" i="4"/>
  <c r="AE21" i="4"/>
  <c r="AA21" i="4"/>
  <c r="X21" i="4"/>
  <c r="T7" i="5"/>
  <c r="T21" i="4"/>
  <c r="V7" i="5"/>
  <c r="H11" i="5"/>
  <c r="AL18" i="4"/>
  <c r="AH18" i="4"/>
  <c r="AE18" i="4"/>
  <c r="AA18" i="4"/>
  <c r="X18" i="4"/>
  <c r="P5" i="5"/>
  <c r="B9" i="5"/>
  <c r="T18" i="4"/>
  <c r="N5" i="5"/>
  <c r="AL15" i="4"/>
  <c r="AH15" i="4"/>
  <c r="AE15" i="4"/>
  <c r="AA15" i="4"/>
  <c r="X15" i="4"/>
  <c r="Q8" i="5"/>
  <c r="T15" i="4"/>
  <c r="S8" i="5"/>
  <c r="K10" i="5"/>
  <c r="AL12" i="4"/>
  <c r="AH12" i="4"/>
  <c r="AE12" i="4"/>
  <c r="AA12" i="4"/>
  <c r="X12" i="4"/>
  <c r="W11" i="5"/>
  <c r="T12" i="4"/>
  <c r="Y11" i="5"/>
  <c r="T12" i="5"/>
  <c r="AL9" i="4"/>
  <c r="AH9" i="4"/>
  <c r="AE9" i="4"/>
  <c r="AA9" i="4"/>
  <c r="X9" i="4"/>
  <c r="P7" i="5"/>
  <c r="T9" i="4"/>
  <c r="N7" i="5"/>
  <c r="O7" i="5"/>
  <c r="AL6" i="4"/>
  <c r="AH6" i="4"/>
  <c r="AE6" i="4"/>
  <c r="AA6" i="4"/>
  <c r="X6" i="4"/>
  <c r="T6" i="4"/>
  <c r="AL3" i="4"/>
  <c r="AH3" i="4"/>
  <c r="AE3" i="4"/>
  <c r="AA3" i="4"/>
  <c r="X3" i="4"/>
  <c r="Y10" i="5"/>
  <c r="Q12" i="5"/>
  <c r="T3" i="4"/>
  <c r="W10" i="5"/>
  <c r="AD11" i="5"/>
  <c r="I5" i="5"/>
  <c r="D7" i="5"/>
  <c r="C7" i="5"/>
  <c r="M10" i="5"/>
  <c r="AE10" i="5"/>
  <c r="R8" i="5"/>
  <c r="J11" i="5"/>
  <c r="AE11" i="5"/>
  <c r="AF11" i="5"/>
  <c r="U7" i="5"/>
  <c r="D8" i="5"/>
  <c r="C8" i="5"/>
  <c r="L5" i="5"/>
  <c r="V12" i="5"/>
  <c r="U12" i="5"/>
  <c r="X11" i="5"/>
  <c r="S12" i="5"/>
  <c r="R12" i="5"/>
  <c r="X10" i="5"/>
  <c r="AD12" i="5"/>
  <c r="AD10" i="5"/>
  <c r="AE6" i="5"/>
  <c r="AF6" i="5"/>
  <c r="D9" i="5"/>
  <c r="C9" i="5"/>
  <c r="O5" i="5"/>
  <c r="G12" i="5"/>
  <c r="X6" i="5"/>
  <c r="AD8" i="5"/>
  <c r="H9" i="5"/>
  <c r="AD9" i="5"/>
  <c r="AE7" i="5"/>
  <c r="AD7" i="5"/>
  <c r="J9" i="5"/>
  <c r="AE9" i="5"/>
  <c r="AE5" i="5"/>
  <c r="AG42" i="4"/>
  <c r="AI42" i="4"/>
  <c r="AM42" i="4"/>
  <c r="AG43" i="4"/>
  <c r="AI43" i="4"/>
  <c r="AM43" i="4"/>
  <c r="AG44" i="4"/>
  <c r="AI44" i="4"/>
  <c r="AM44" i="4"/>
  <c r="AG45" i="4"/>
  <c r="AI45" i="4"/>
  <c r="AM45" i="4"/>
  <c r="AG46" i="4"/>
  <c r="AI46" i="4"/>
  <c r="AM46" i="4"/>
  <c r="AG47" i="4"/>
  <c r="AI47" i="4"/>
  <c r="AM47" i="4"/>
  <c r="AG48" i="4"/>
  <c r="AI48" i="4"/>
  <c r="AM48" i="4"/>
  <c r="AM41" i="4"/>
  <c r="AI41" i="4"/>
  <c r="AG41" i="4"/>
  <c r="Z42" i="4"/>
  <c r="AB42" i="4"/>
  <c r="AF42" i="4"/>
  <c r="Z43" i="4"/>
  <c r="AB43" i="4"/>
  <c r="AF43" i="4"/>
  <c r="Z44" i="4"/>
  <c r="AB44" i="4"/>
  <c r="AF44" i="4"/>
  <c r="Z45" i="4"/>
  <c r="AB45" i="4"/>
  <c r="AF45" i="4"/>
  <c r="Z46" i="4"/>
  <c r="AB46" i="4"/>
  <c r="AF46" i="4"/>
  <c r="Z47" i="4"/>
  <c r="AB47" i="4"/>
  <c r="AF47" i="4"/>
  <c r="Z48" i="4"/>
  <c r="AB48" i="4"/>
  <c r="AF48" i="4"/>
  <c r="AF41" i="4"/>
  <c r="AB41" i="4"/>
  <c r="Z41" i="4"/>
  <c r="AO42" i="4"/>
  <c r="AO43" i="4"/>
  <c r="AO44" i="4"/>
  <c r="AO45" i="4"/>
  <c r="AO46" i="4"/>
  <c r="AO47" i="4"/>
  <c r="AO48" i="4"/>
  <c r="AE12" i="5"/>
  <c r="AF12" i="5"/>
  <c r="AE8" i="5"/>
  <c r="AF8" i="5"/>
  <c r="L10" i="5"/>
  <c r="AF10" i="5"/>
  <c r="I9" i="5"/>
  <c r="I11" i="5"/>
  <c r="F12" i="5"/>
  <c r="AF9" i="5"/>
  <c r="AF7" i="5"/>
  <c r="A12" i="5"/>
  <c r="A11" i="5"/>
  <c r="A10" i="5"/>
  <c r="A9" i="5"/>
  <c r="A8" i="5"/>
  <c r="A7" i="5"/>
  <c r="A6" i="5"/>
  <c r="A5" i="5"/>
  <c r="Z6" i="5"/>
  <c r="AA6" i="5"/>
  <c r="AB6" i="5"/>
  <c r="Z8" i="5"/>
  <c r="AA8" i="5"/>
  <c r="AB8" i="5"/>
  <c r="AA10" i="5"/>
  <c r="Z7" i="5"/>
  <c r="Z9" i="5"/>
  <c r="AB10" i="5"/>
  <c r="Z11" i="5"/>
  <c r="AA11" i="5"/>
  <c r="Z10" i="5"/>
  <c r="AA5" i="5"/>
  <c r="AB11" i="5"/>
  <c r="Z12" i="5"/>
  <c r="AA12" i="5"/>
  <c r="AB12" i="5"/>
  <c r="AB9" i="5"/>
  <c r="Z5" i="5"/>
  <c r="AB7" i="5"/>
  <c r="AA7" i="5"/>
  <c r="AA9" i="5"/>
  <c r="AB5" i="5"/>
  <c r="AF5" i="5"/>
  <c r="AC6" i="5"/>
  <c r="AC8" i="5"/>
  <c r="AC11" i="5"/>
  <c r="AC10" i="5"/>
  <c r="AC5" i="5"/>
  <c r="AC9" i="5"/>
  <c r="AC7" i="5"/>
  <c r="AC12" i="5"/>
  <c r="AG11" i="5"/>
  <c r="AG6" i="5"/>
  <c r="AG9" i="5"/>
  <c r="AG10" i="5"/>
  <c r="AG8" i="5"/>
  <c r="AG7" i="5"/>
  <c r="AG5" i="5"/>
  <c r="AG12" i="5"/>
</calcChain>
</file>

<file path=xl/sharedStrings.xml><?xml version="1.0" encoding="utf-8"?>
<sst xmlns="http://schemas.openxmlformats.org/spreadsheetml/2006/main" count="263" uniqueCount="36">
  <si>
    <t>時間</t>
    <rPh sb="0" eb="2">
      <t>ジカン</t>
    </rPh>
    <phoneticPr fontId="1"/>
  </si>
  <si>
    <t>勝</t>
    <rPh sb="0" eb="1">
      <t>カチ</t>
    </rPh>
    <phoneticPr fontId="1"/>
  </si>
  <si>
    <t>負</t>
    <rPh sb="0" eb="1">
      <t>マケ</t>
    </rPh>
    <phoneticPr fontId="1"/>
  </si>
  <si>
    <t>分</t>
    <rPh sb="0" eb="1">
      <t>ブン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</si>
  <si>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</si>
  <si>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</si>
  <si>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</si>
  <si>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</si>
  <si>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</si>
  <si>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中間</t>
  </si>
  <si>
    <t>試合</t>
    <rPh sb="0" eb="2">
      <t>シアイ</t>
    </rPh>
    <phoneticPr fontId="1"/>
  </si>
  <si>
    <t>審判</t>
    <rPh sb="0" eb="2">
      <t>シンパン</t>
    </rPh>
    <phoneticPr fontId="1"/>
  </si>
  <si>
    <t>1部</t>
    <rPh sb="1" eb="2">
      <t>ブ</t>
    </rPh>
    <phoneticPr fontId="1"/>
  </si>
  <si>
    <t>折尾西</t>
  </si>
  <si>
    <t>折尾西</t>
    <rPh sb="0" eb="3">
      <t>オリオニシ</t>
    </rPh>
    <phoneticPr fontId="1"/>
  </si>
  <si>
    <t>中井</t>
  </si>
  <si>
    <t>中井</t>
    <rPh sb="0" eb="2">
      <t>ナカイ</t>
    </rPh>
    <phoneticPr fontId="1"/>
  </si>
  <si>
    <t>ひびき</t>
  </si>
  <si>
    <t>ひびき</t>
    <phoneticPr fontId="1"/>
  </si>
  <si>
    <t>西門司</t>
  </si>
  <si>
    <t>西門司</t>
    <rPh sb="0" eb="3">
      <t>ニシモジ</t>
    </rPh>
    <phoneticPr fontId="1"/>
  </si>
  <si>
    <t>光貞</t>
  </si>
  <si>
    <t>光貞</t>
    <rPh sb="0" eb="2">
      <t>ミツサダ</t>
    </rPh>
    <phoneticPr fontId="1"/>
  </si>
  <si>
    <t>上津役</t>
  </si>
  <si>
    <t>-</t>
    <phoneticPr fontId="1"/>
  </si>
  <si>
    <t>11日</t>
    <rPh sb="2" eb="3">
      <t>ヒ</t>
    </rPh>
    <phoneticPr fontId="1"/>
  </si>
  <si>
    <t>中間</t>
    <rPh sb="0" eb="2">
      <t>ナカマ</t>
    </rPh>
    <phoneticPr fontId="1"/>
  </si>
  <si>
    <t>ダック</t>
    <phoneticPr fontId="1"/>
  </si>
  <si>
    <t>上津役</t>
    <rPh sb="0" eb="3">
      <t>コウジャク</t>
    </rPh>
    <phoneticPr fontId="1"/>
  </si>
  <si>
    <t>18日</t>
    <rPh sb="2" eb="3">
      <t>ヒ</t>
    </rPh>
    <phoneticPr fontId="1"/>
  </si>
  <si>
    <t>2日</t>
    <rPh sb="1" eb="2">
      <t>ヒ</t>
    </rPh>
    <phoneticPr fontId="1"/>
  </si>
  <si>
    <t>9日</t>
    <rPh sb="1" eb="2">
      <t>ヒ</t>
    </rPh>
    <phoneticPr fontId="1"/>
  </si>
  <si>
    <t>小倉ダック</t>
    <rPh sb="0" eb="2">
      <t>コクラ</t>
    </rPh>
    <phoneticPr fontId="1"/>
  </si>
  <si>
    <t>予備日7月9日、16日</t>
    <rPh sb="0" eb="3">
      <t>ヨビビ</t>
    </rPh>
    <rPh sb="4" eb="5">
      <t>ガツ</t>
    </rPh>
    <rPh sb="6" eb="7">
      <t>ヒ</t>
    </rPh>
    <rPh sb="10" eb="11">
      <t>ヒ</t>
    </rPh>
    <phoneticPr fontId="1"/>
  </si>
  <si>
    <t>小倉ダック</t>
    <phoneticPr fontId="1"/>
  </si>
  <si>
    <t>光貞小学校</t>
    <rPh sb="0" eb="2">
      <t>ミツサダ</t>
    </rPh>
    <rPh sb="2" eb="5">
      <t>ショウガッコウ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</si>
</sst>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2" borderId="0" xfId="0" applyFill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20" fontId="4" fillId="0" borderId="2" xfId="0" applyNumberFormat="1" applyFont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textRotation="255" shrinkToFit="1"/>
    </xf>
    <xf numFmtId="0" fontId="5" fillId="0" borderId="46" xfId="0" applyFont="1" applyFill="1" applyBorder="1" applyAlignment="1">
      <alignment horizontal="center" vertical="center" textRotation="255" shrinkToFit="1"/>
    </xf>
    <xf numFmtId="0" fontId="5" fillId="0" borderId="51" xfId="0" applyFont="1" applyFill="1" applyBorder="1" applyAlignment="1">
      <alignment horizontal="center" vertical="center" textRotation="255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textRotation="255" shrinkToFit="1"/>
    </xf>
    <xf numFmtId="0" fontId="5" fillId="0" borderId="50" xfId="0" applyFont="1" applyFill="1" applyBorder="1" applyAlignment="1">
      <alignment horizontal="center" vertical="center" textRotation="255" shrinkToFit="1"/>
    </xf>
    <xf numFmtId="0" fontId="5" fillId="0" borderId="55" xfId="0" applyFont="1" applyFill="1" applyBorder="1" applyAlignment="1">
      <alignment horizontal="center" vertical="center" textRotation="255" shrinkToFit="1"/>
    </xf>
    <xf numFmtId="0" fontId="4" fillId="0" borderId="48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textRotation="255" shrinkToFit="1"/>
    </xf>
    <xf numFmtId="0" fontId="5" fillId="0" borderId="61" xfId="0" applyFont="1" applyFill="1" applyBorder="1" applyAlignment="1">
      <alignment horizontal="center" vertical="center" textRotation="255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textRotation="255" shrinkToFit="1"/>
    </xf>
    <xf numFmtId="0" fontId="5" fillId="0" borderId="41" xfId="0" applyFont="1" applyFill="1" applyBorder="1" applyAlignment="1">
      <alignment horizontal="center" vertical="center" textRotation="255" shrinkToFit="1"/>
    </xf>
    <xf numFmtId="0" fontId="0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6" fontId="4" fillId="0" borderId="15" xfId="0" applyNumberFormat="1" applyFont="1" applyFill="1" applyBorder="1" applyAlignment="1">
      <alignment horizontal="center" vertical="center"/>
    </xf>
    <xf numFmtId="56" fontId="4" fillId="0" borderId="16" xfId="0" applyNumberFormat="1" applyFont="1" applyFill="1" applyBorder="1" applyAlignment="1">
      <alignment horizontal="center" vertical="center"/>
    </xf>
    <xf numFmtId="56" fontId="4" fillId="0" borderId="1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textRotation="255" shrinkToFit="1"/>
    </xf>
    <xf numFmtId="0" fontId="4" fillId="0" borderId="67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25</xdr:col>
      <xdr:colOff>9525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638175" y="952500"/>
          <a:ext cx="6438900" cy="3857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8"/>
  <sheetViews>
    <sheetView view="pageBreakPreview" topLeftCell="L1" zoomScale="80" zoomScaleNormal="80" zoomScaleSheetLayoutView="80" workbookViewId="0">
      <selection activeCell="AP22" sqref="AP22"/>
    </sheetView>
  </sheetViews>
  <sheetFormatPr defaultRowHeight="13" x14ac:dyDescent="0.2"/>
  <cols>
    <col min="1" max="1" width="3.6328125" bestFit="1" customWidth="1"/>
    <col min="2" max="2" width="5.81640625" bestFit="1" customWidth="1"/>
    <col min="3" max="3" width="5.54296875" style="1" customWidth="1"/>
    <col min="4" max="4" width="2.54296875" style="1" customWidth="1"/>
    <col min="5" max="7" width="2.1796875" style="1" customWidth="1"/>
    <col min="8" max="8" width="2.54296875" style="1" customWidth="1"/>
    <col min="9" max="9" width="5.54296875" style="1" customWidth="1"/>
    <col min="10" max="10" width="3.6328125" bestFit="1" customWidth="1"/>
    <col min="11" max="11" width="5.81640625" bestFit="1" customWidth="1"/>
    <col min="12" max="12" width="5.54296875" style="1" customWidth="1"/>
    <col min="13" max="13" width="2.54296875" style="1" customWidth="1"/>
    <col min="14" max="16" width="2.1796875" style="1" customWidth="1"/>
    <col min="17" max="17" width="2.54296875" style="1" customWidth="1"/>
    <col min="18" max="19" width="5.54296875" style="1" customWidth="1"/>
    <col min="20" max="20" width="2.54296875" style="1" customWidth="1"/>
    <col min="21" max="23" width="2.1796875" style="1" customWidth="1"/>
    <col min="24" max="24" width="2.54296875" style="1" customWidth="1"/>
    <col min="25" max="26" width="5.54296875" style="1" customWidth="1"/>
    <col min="27" max="27" width="2.54296875" style="1" customWidth="1"/>
    <col min="28" max="30" width="2.1796875" style="1" customWidth="1"/>
    <col min="31" max="31" width="2.54296875" style="1" customWidth="1"/>
    <col min="32" max="33" width="5.54296875" style="1" customWidth="1"/>
    <col min="34" max="34" width="2.54296875" style="1" customWidth="1"/>
    <col min="35" max="37" width="2.1796875" style="1" customWidth="1"/>
    <col min="38" max="38" width="2.54296875" style="1" customWidth="1"/>
    <col min="39" max="39" width="5.54296875" style="1" customWidth="1"/>
  </cols>
  <sheetData>
    <row r="1" spans="1:39" x14ac:dyDescent="0.2">
      <c r="A1" s="81" t="s">
        <v>0</v>
      </c>
      <c r="B1" s="82"/>
      <c r="C1" s="85">
        <v>44723</v>
      </c>
      <c r="D1" s="86"/>
      <c r="E1" s="86"/>
      <c r="F1" s="86"/>
      <c r="G1" s="86"/>
      <c r="H1" s="86"/>
      <c r="I1" s="87"/>
      <c r="J1" s="81" t="s">
        <v>0</v>
      </c>
      <c r="K1" s="82"/>
      <c r="L1" s="85">
        <v>44730</v>
      </c>
      <c r="M1" s="86"/>
      <c r="N1" s="86"/>
      <c r="O1" s="86"/>
      <c r="P1" s="86"/>
      <c r="Q1" s="86"/>
      <c r="R1" s="86"/>
      <c r="S1" s="85">
        <v>44744</v>
      </c>
      <c r="T1" s="91"/>
      <c r="U1" s="91"/>
      <c r="V1" s="91"/>
      <c r="W1" s="91"/>
      <c r="X1" s="91"/>
      <c r="Y1" s="91"/>
      <c r="Z1" s="85">
        <v>44751</v>
      </c>
      <c r="AA1" s="86"/>
      <c r="AB1" s="86"/>
      <c r="AC1" s="86"/>
      <c r="AD1" s="86"/>
      <c r="AE1" s="86"/>
      <c r="AF1" s="87"/>
      <c r="AG1" s="85">
        <v>44758</v>
      </c>
      <c r="AH1" s="86"/>
      <c r="AI1" s="86"/>
      <c r="AJ1" s="86"/>
      <c r="AK1" s="86"/>
      <c r="AL1" s="86"/>
      <c r="AM1" s="86"/>
    </row>
    <row r="2" spans="1:39" ht="13.5" thickBot="1" x14ac:dyDescent="0.25">
      <c r="A2" s="83"/>
      <c r="B2" s="84"/>
      <c r="C2" s="95" t="s">
        <v>35</v>
      </c>
      <c r="D2" s="94"/>
      <c r="E2" s="94"/>
      <c r="F2" s="94"/>
      <c r="G2" s="94"/>
      <c r="H2" s="94"/>
      <c r="I2" s="96"/>
      <c r="J2" s="83"/>
      <c r="K2" s="84"/>
      <c r="L2" s="88" t="s">
        <v>35</v>
      </c>
      <c r="M2" s="89"/>
      <c r="N2" s="89"/>
      <c r="O2" s="89"/>
      <c r="P2" s="89"/>
      <c r="Q2" s="89"/>
      <c r="R2" s="90"/>
      <c r="S2" s="93" t="s">
        <v>35</v>
      </c>
      <c r="T2" s="94"/>
      <c r="U2" s="94"/>
      <c r="V2" s="94"/>
      <c r="W2" s="94"/>
      <c r="X2" s="94"/>
      <c r="Y2" s="94"/>
      <c r="Z2" s="95"/>
      <c r="AA2" s="94"/>
      <c r="AB2" s="94"/>
      <c r="AC2" s="94"/>
      <c r="AD2" s="94"/>
      <c r="AE2" s="94"/>
      <c r="AF2" s="96"/>
      <c r="AG2" s="88"/>
      <c r="AH2" s="89"/>
      <c r="AI2" s="89"/>
      <c r="AJ2" s="89"/>
      <c r="AK2" s="89"/>
      <c r="AL2" s="89"/>
      <c r="AM2" s="90"/>
    </row>
    <row r="3" spans="1:39" ht="18" customHeight="1" x14ac:dyDescent="0.2">
      <c r="A3" s="92">
        <v>1</v>
      </c>
      <c r="B3" s="97"/>
      <c r="C3" s="80"/>
      <c r="D3" s="78" t="str">
        <f t="shared" ref="D3" si="0">IF(E3="","",E3+E5)</f>
        <v/>
      </c>
      <c r="E3" s="39"/>
      <c r="F3" s="40" t="s">
        <v>24</v>
      </c>
      <c r="G3" s="41"/>
      <c r="H3" s="77" t="str">
        <f t="shared" ref="H3" si="1">IF(G3="","",G3+G5)</f>
        <v/>
      </c>
      <c r="I3" s="79"/>
      <c r="J3" s="92">
        <v>1</v>
      </c>
      <c r="K3" s="97">
        <v>0.375</v>
      </c>
      <c r="L3" s="80"/>
      <c r="M3" s="78" t="str">
        <f t="shared" ref="M3" si="2">IF(N3="","",N3+N5)</f>
        <v/>
      </c>
      <c r="N3" s="39"/>
      <c r="O3" s="40" t="s">
        <v>24</v>
      </c>
      <c r="P3" s="42"/>
      <c r="Q3" s="77" t="str">
        <f t="shared" ref="Q3" si="3">IF(P3="","",P3+P5)</f>
        <v/>
      </c>
      <c r="R3" s="79"/>
      <c r="S3" s="80" t="s">
        <v>18</v>
      </c>
      <c r="T3" s="78" t="str">
        <f t="shared" ref="T3" si="4">IF(U3="","",U3+U5)</f>
        <v/>
      </c>
      <c r="U3" s="39"/>
      <c r="V3" s="40" t="s">
        <v>24</v>
      </c>
      <c r="W3" s="41"/>
      <c r="X3" s="77" t="str">
        <f t="shared" ref="X3" si="5">IF(W3="","",W3+W5)</f>
        <v/>
      </c>
      <c r="Y3" s="79" t="s">
        <v>28</v>
      </c>
      <c r="Z3" s="80"/>
      <c r="AA3" s="78" t="str">
        <f t="shared" ref="AA3" si="6">IF(AB3="","",AB3+AB5)</f>
        <v/>
      </c>
      <c r="AB3" s="39"/>
      <c r="AC3" s="40" t="s">
        <v>24</v>
      </c>
      <c r="AD3" s="41"/>
      <c r="AE3" s="77" t="str">
        <f t="shared" ref="AE3" si="7">IF(AD3="","",AD3+AD5)</f>
        <v/>
      </c>
      <c r="AF3" s="79"/>
      <c r="AG3" s="80"/>
      <c r="AH3" s="78" t="str">
        <f t="shared" ref="AH3" si="8">IF(AI3="","",AI3+AI5)</f>
        <v/>
      </c>
      <c r="AI3" s="39"/>
      <c r="AJ3" s="40" t="s">
        <v>24</v>
      </c>
      <c r="AK3" s="41"/>
      <c r="AL3" s="77" t="str">
        <f t="shared" ref="AL3" si="9">IF(AK3="","",AK3+AK5)</f>
        <v/>
      </c>
      <c r="AM3" s="79"/>
    </row>
    <row r="4" spans="1:39" x14ac:dyDescent="0.2">
      <c r="A4" s="76"/>
      <c r="B4" s="58"/>
      <c r="C4" s="60"/>
      <c r="D4" s="63"/>
      <c r="E4" s="63"/>
      <c r="F4" s="71"/>
      <c r="G4" s="66"/>
      <c r="H4" s="66"/>
      <c r="I4" s="69"/>
      <c r="J4" s="76"/>
      <c r="K4" s="58"/>
      <c r="L4" s="60"/>
      <c r="M4" s="63"/>
      <c r="N4" s="63"/>
      <c r="O4" s="71"/>
      <c r="P4" s="66"/>
      <c r="Q4" s="66"/>
      <c r="R4" s="69"/>
      <c r="S4" s="60"/>
      <c r="T4" s="63"/>
      <c r="U4" s="63" t="s">
        <v>22</v>
      </c>
      <c r="V4" s="71"/>
      <c r="W4" s="66"/>
      <c r="X4" s="66"/>
      <c r="Y4" s="69"/>
      <c r="Z4" s="60"/>
      <c r="AA4" s="63"/>
      <c r="AB4" s="63"/>
      <c r="AC4" s="71"/>
      <c r="AD4" s="66"/>
      <c r="AE4" s="66"/>
      <c r="AF4" s="69"/>
      <c r="AG4" s="60"/>
      <c r="AH4" s="63"/>
      <c r="AI4" s="63"/>
      <c r="AJ4" s="71"/>
      <c r="AK4" s="66"/>
      <c r="AL4" s="66"/>
      <c r="AM4" s="69"/>
    </row>
    <row r="5" spans="1:39" ht="18" customHeight="1" x14ac:dyDescent="0.2">
      <c r="A5" s="76"/>
      <c r="B5" s="58"/>
      <c r="C5" s="61"/>
      <c r="D5" s="64"/>
      <c r="E5" s="43"/>
      <c r="F5" s="44" t="s">
        <v>24</v>
      </c>
      <c r="G5" s="45"/>
      <c r="H5" s="67"/>
      <c r="I5" s="70"/>
      <c r="J5" s="76"/>
      <c r="K5" s="58"/>
      <c r="L5" s="61"/>
      <c r="M5" s="64"/>
      <c r="N5" s="43"/>
      <c r="O5" s="44" t="s">
        <v>24</v>
      </c>
      <c r="P5" s="46"/>
      <c r="Q5" s="67"/>
      <c r="R5" s="70"/>
      <c r="S5" s="61"/>
      <c r="T5" s="64"/>
      <c r="U5" s="43"/>
      <c r="V5" s="44" t="s">
        <v>24</v>
      </c>
      <c r="W5" s="45"/>
      <c r="X5" s="67"/>
      <c r="Y5" s="70"/>
      <c r="Z5" s="61"/>
      <c r="AA5" s="64"/>
      <c r="AB5" s="43"/>
      <c r="AC5" s="44" t="s">
        <v>24</v>
      </c>
      <c r="AD5" s="45"/>
      <c r="AE5" s="67"/>
      <c r="AF5" s="70"/>
      <c r="AG5" s="61"/>
      <c r="AH5" s="64"/>
      <c r="AI5" s="43"/>
      <c r="AJ5" s="44" t="s">
        <v>24</v>
      </c>
      <c r="AK5" s="45"/>
      <c r="AL5" s="67"/>
      <c r="AM5" s="70"/>
    </row>
    <row r="6" spans="1:39" ht="18" customHeight="1" x14ac:dyDescent="0.2">
      <c r="A6" s="76">
        <v>2</v>
      </c>
      <c r="B6" s="58">
        <v>0.4236111111111111</v>
      </c>
      <c r="C6" s="59" t="s">
        <v>32</v>
      </c>
      <c r="D6" s="62">
        <f t="shared" ref="D6" si="10">IF(E6="","",E6+E8)</f>
        <v>1</v>
      </c>
      <c r="E6" s="47">
        <v>1</v>
      </c>
      <c r="F6" s="48" t="s">
        <v>24</v>
      </c>
      <c r="G6" s="49">
        <v>0</v>
      </c>
      <c r="H6" s="65">
        <f t="shared" ref="H6" si="11">IF(G6="","",G6+G8)</f>
        <v>0</v>
      </c>
      <c r="I6" s="68" t="s">
        <v>28</v>
      </c>
      <c r="J6" s="76">
        <v>2</v>
      </c>
      <c r="K6" s="58">
        <v>0.40277777777777773</v>
      </c>
      <c r="L6" s="98"/>
      <c r="M6" s="99" t="str">
        <f t="shared" ref="M6" si="12">IF(N6="","",N6+N8)</f>
        <v/>
      </c>
      <c r="N6" s="55"/>
      <c r="O6" s="56" t="s">
        <v>24</v>
      </c>
      <c r="P6" s="57"/>
      <c r="Q6" s="100" t="str">
        <f t="shared" ref="Q6" si="13">IF(P6="","",P6+P8)</f>
        <v/>
      </c>
      <c r="R6" s="101"/>
      <c r="S6" s="59"/>
      <c r="T6" s="62" t="str">
        <f t="shared" ref="T6" si="14">IF(U6="","",U6+U8)</f>
        <v/>
      </c>
      <c r="U6" s="47"/>
      <c r="V6" s="48" t="s">
        <v>24</v>
      </c>
      <c r="W6" s="49"/>
      <c r="X6" s="65" t="str">
        <f t="shared" ref="X6" si="15">IF(W6="","",W6+W8)</f>
        <v/>
      </c>
      <c r="Y6" s="68"/>
      <c r="Z6" s="59"/>
      <c r="AA6" s="62" t="str">
        <f t="shared" ref="AA6" si="16">IF(AB6="","",AB6+AB8)</f>
        <v/>
      </c>
      <c r="AB6" s="47"/>
      <c r="AC6" s="48" t="s">
        <v>24</v>
      </c>
      <c r="AD6" s="49"/>
      <c r="AE6" s="65" t="str">
        <f t="shared" ref="AE6" si="17">IF(AD6="","",AD6+AD8)</f>
        <v/>
      </c>
      <c r="AF6" s="68"/>
      <c r="AG6" s="59"/>
      <c r="AH6" s="62" t="str">
        <f t="shared" ref="AH6" si="18">IF(AI6="","",AI6+AI8)</f>
        <v/>
      </c>
      <c r="AI6" s="47"/>
      <c r="AJ6" s="48" t="s">
        <v>24</v>
      </c>
      <c r="AK6" s="49"/>
      <c r="AL6" s="65" t="str">
        <f t="shared" ref="AL6" si="19">IF(AK6="","",AK6+AK8)</f>
        <v/>
      </c>
      <c r="AM6" s="68"/>
    </row>
    <row r="7" spans="1:39" x14ac:dyDescent="0.2">
      <c r="A7" s="76"/>
      <c r="B7" s="58"/>
      <c r="C7" s="60"/>
      <c r="D7" s="63"/>
      <c r="E7" s="63" t="s">
        <v>26</v>
      </c>
      <c r="F7" s="71"/>
      <c r="G7" s="66"/>
      <c r="H7" s="66"/>
      <c r="I7" s="69"/>
      <c r="J7" s="76"/>
      <c r="K7" s="58"/>
      <c r="L7" s="60"/>
      <c r="M7" s="63"/>
      <c r="N7" s="63"/>
      <c r="O7" s="71"/>
      <c r="P7" s="66"/>
      <c r="Q7" s="66"/>
      <c r="R7" s="69"/>
      <c r="S7" s="60"/>
      <c r="T7" s="63"/>
      <c r="U7" s="63"/>
      <c r="V7" s="71"/>
      <c r="W7" s="66"/>
      <c r="X7" s="66"/>
      <c r="Y7" s="69"/>
      <c r="Z7" s="60"/>
      <c r="AA7" s="63"/>
      <c r="AB7" s="63"/>
      <c r="AC7" s="71"/>
      <c r="AD7" s="66"/>
      <c r="AE7" s="66"/>
      <c r="AF7" s="69"/>
      <c r="AG7" s="60"/>
      <c r="AH7" s="63"/>
      <c r="AI7" s="63"/>
      <c r="AJ7" s="71"/>
      <c r="AK7" s="66"/>
      <c r="AL7" s="66"/>
      <c r="AM7" s="69"/>
    </row>
    <row r="8" spans="1:39" ht="18" customHeight="1" x14ac:dyDescent="0.2">
      <c r="A8" s="76"/>
      <c r="B8" s="58"/>
      <c r="C8" s="61"/>
      <c r="D8" s="64"/>
      <c r="E8" s="43">
        <v>0</v>
      </c>
      <c r="F8" s="44" t="s">
        <v>24</v>
      </c>
      <c r="G8" s="45">
        <v>0</v>
      </c>
      <c r="H8" s="67"/>
      <c r="I8" s="70"/>
      <c r="J8" s="76"/>
      <c r="K8" s="58"/>
      <c r="L8" s="61"/>
      <c r="M8" s="64"/>
      <c r="N8" s="43"/>
      <c r="O8" s="44" t="s">
        <v>24</v>
      </c>
      <c r="P8" s="46"/>
      <c r="Q8" s="67"/>
      <c r="R8" s="70"/>
      <c r="S8" s="61"/>
      <c r="T8" s="64"/>
      <c r="U8" s="43"/>
      <c r="V8" s="44" t="s">
        <v>24</v>
      </c>
      <c r="W8" s="45"/>
      <c r="X8" s="67"/>
      <c r="Y8" s="70"/>
      <c r="Z8" s="61"/>
      <c r="AA8" s="64"/>
      <c r="AB8" s="43"/>
      <c r="AC8" s="44" t="s">
        <v>24</v>
      </c>
      <c r="AD8" s="45"/>
      <c r="AE8" s="67"/>
      <c r="AF8" s="70"/>
      <c r="AG8" s="61"/>
      <c r="AH8" s="64"/>
      <c r="AI8" s="43"/>
      <c r="AJ8" s="44" t="s">
        <v>24</v>
      </c>
      <c r="AK8" s="45"/>
      <c r="AL8" s="67"/>
      <c r="AM8" s="70"/>
    </row>
    <row r="9" spans="1:39" ht="18" customHeight="1" x14ac:dyDescent="0.2">
      <c r="A9" s="76">
        <v>3</v>
      </c>
      <c r="B9" s="58">
        <v>0.4513888888888889</v>
      </c>
      <c r="C9" s="59" t="s">
        <v>22</v>
      </c>
      <c r="D9" s="62">
        <f t="shared" ref="D9" si="20">IF(E9="","",E9+E11)</f>
        <v>0</v>
      </c>
      <c r="E9" s="47">
        <v>0</v>
      </c>
      <c r="F9" s="48" t="s">
        <v>24</v>
      </c>
      <c r="G9" s="49">
        <v>1</v>
      </c>
      <c r="H9" s="65">
        <f t="shared" ref="H9" si="21">IF(G9="","",G9+G11)</f>
        <v>3</v>
      </c>
      <c r="I9" s="68" t="s">
        <v>26</v>
      </c>
      <c r="J9" s="76">
        <v>3</v>
      </c>
      <c r="K9" s="58">
        <v>0.43055555555555558</v>
      </c>
      <c r="L9" s="59" t="s">
        <v>22</v>
      </c>
      <c r="M9" s="62">
        <f t="shared" ref="M9" si="22">IF(N9="","",N9+N11)</f>
        <v>0</v>
      </c>
      <c r="N9" s="47">
        <v>0</v>
      </c>
      <c r="O9" s="48" t="s">
        <v>24</v>
      </c>
      <c r="P9" s="49">
        <v>0</v>
      </c>
      <c r="Q9" s="65">
        <f t="shared" ref="Q9" si="23">IF(P9="","",P9+P11)</f>
        <v>1</v>
      </c>
      <c r="R9" s="68" t="s">
        <v>32</v>
      </c>
      <c r="S9" s="59" t="s">
        <v>16</v>
      </c>
      <c r="T9" s="62" t="str">
        <f t="shared" ref="T9" si="24">IF(U9="","",U9+U11)</f>
        <v/>
      </c>
      <c r="U9" s="47"/>
      <c r="V9" s="48" t="s">
        <v>24</v>
      </c>
      <c r="W9" s="49"/>
      <c r="X9" s="65" t="str">
        <f t="shared" ref="X9" si="25">IF(W9="","",W9+W11)</f>
        <v/>
      </c>
      <c r="Y9" s="68" t="s">
        <v>20</v>
      </c>
      <c r="Z9" s="59"/>
      <c r="AA9" s="62" t="str">
        <f t="shared" ref="AA9" si="26">IF(AB9="","",AB9+AB11)</f>
        <v/>
      </c>
      <c r="AB9" s="47"/>
      <c r="AC9" s="48" t="s">
        <v>24</v>
      </c>
      <c r="AD9" s="49"/>
      <c r="AE9" s="65" t="str">
        <f t="shared" ref="AE9" si="27">IF(AD9="","",AD9+AD11)</f>
        <v/>
      </c>
      <c r="AF9" s="68"/>
      <c r="AG9" s="59"/>
      <c r="AH9" s="62" t="str">
        <f t="shared" ref="AH9" si="28">IF(AI9="","",AI9+AI11)</f>
        <v/>
      </c>
      <c r="AI9" s="47"/>
      <c r="AJ9" s="48" t="s">
        <v>24</v>
      </c>
      <c r="AK9" s="49"/>
      <c r="AL9" s="65" t="str">
        <f t="shared" ref="AL9" si="29">IF(AK9="","",AK9+AK11)</f>
        <v/>
      </c>
      <c r="AM9" s="68"/>
    </row>
    <row r="10" spans="1:39" x14ac:dyDescent="0.2">
      <c r="A10" s="76"/>
      <c r="B10" s="58"/>
      <c r="C10" s="60"/>
      <c r="D10" s="63"/>
      <c r="E10" s="63" t="s">
        <v>28</v>
      </c>
      <c r="F10" s="71"/>
      <c r="G10" s="66"/>
      <c r="H10" s="66"/>
      <c r="I10" s="69"/>
      <c r="J10" s="76"/>
      <c r="K10" s="58"/>
      <c r="L10" s="60"/>
      <c r="M10" s="63"/>
      <c r="N10" s="63" t="s">
        <v>28</v>
      </c>
      <c r="O10" s="71"/>
      <c r="P10" s="66"/>
      <c r="Q10" s="66"/>
      <c r="R10" s="69"/>
      <c r="S10" s="60"/>
      <c r="T10" s="63"/>
      <c r="U10" s="63" t="s">
        <v>18</v>
      </c>
      <c r="V10" s="71"/>
      <c r="W10" s="66"/>
      <c r="X10" s="66"/>
      <c r="Y10" s="69"/>
      <c r="Z10" s="60"/>
      <c r="AA10" s="63"/>
      <c r="AB10" s="63"/>
      <c r="AC10" s="71"/>
      <c r="AD10" s="66"/>
      <c r="AE10" s="66"/>
      <c r="AF10" s="69"/>
      <c r="AG10" s="60"/>
      <c r="AH10" s="63"/>
      <c r="AI10" s="63"/>
      <c r="AJ10" s="71"/>
      <c r="AK10" s="66"/>
      <c r="AL10" s="66"/>
      <c r="AM10" s="69"/>
    </row>
    <row r="11" spans="1:39" ht="18" customHeight="1" x14ac:dyDescent="0.2">
      <c r="A11" s="76"/>
      <c r="B11" s="58"/>
      <c r="C11" s="61"/>
      <c r="D11" s="64"/>
      <c r="E11" s="43">
        <v>0</v>
      </c>
      <c r="F11" s="44" t="s">
        <v>24</v>
      </c>
      <c r="G11" s="45">
        <v>2</v>
      </c>
      <c r="H11" s="67"/>
      <c r="I11" s="70"/>
      <c r="J11" s="76"/>
      <c r="K11" s="58"/>
      <c r="L11" s="61"/>
      <c r="M11" s="64"/>
      <c r="N11" s="43">
        <v>0</v>
      </c>
      <c r="O11" s="44" t="s">
        <v>24</v>
      </c>
      <c r="P11" s="45">
        <v>1</v>
      </c>
      <c r="Q11" s="67"/>
      <c r="R11" s="70"/>
      <c r="S11" s="61"/>
      <c r="T11" s="64"/>
      <c r="U11" s="43"/>
      <c r="V11" s="44" t="s">
        <v>24</v>
      </c>
      <c r="W11" s="45"/>
      <c r="X11" s="67"/>
      <c r="Y11" s="70"/>
      <c r="Z11" s="61"/>
      <c r="AA11" s="64"/>
      <c r="AB11" s="43"/>
      <c r="AC11" s="44" t="s">
        <v>24</v>
      </c>
      <c r="AD11" s="45"/>
      <c r="AE11" s="67"/>
      <c r="AF11" s="70"/>
      <c r="AG11" s="61"/>
      <c r="AH11" s="64"/>
      <c r="AI11" s="43"/>
      <c r="AJ11" s="44" t="s">
        <v>24</v>
      </c>
      <c r="AK11" s="45"/>
      <c r="AL11" s="67"/>
      <c r="AM11" s="70"/>
    </row>
    <row r="12" spans="1:39" ht="18" customHeight="1" x14ac:dyDescent="0.2">
      <c r="A12" s="76">
        <v>4</v>
      </c>
      <c r="B12" s="58">
        <v>0.47916666666666702</v>
      </c>
      <c r="C12" s="59"/>
      <c r="D12" s="62" t="str">
        <f t="shared" ref="D12" si="30">IF(E12="","",E12+E14)</f>
        <v/>
      </c>
      <c r="E12" s="47"/>
      <c r="F12" s="48" t="s">
        <v>24</v>
      </c>
      <c r="G12" s="49"/>
      <c r="H12" s="65" t="str">
        <f t="shared" ref="H12" si="31">IF(G12="","",G12+G14)</f>
        <v/>
      </c>
      <c r="I12" s="68"/>
      <c r="J12" s="76">
        <v>4</v>
      </c>
      <c r="K12" s="58">
        <v>0.45833333333333298</v>
      </c>
      <c r="L12" s="59" t="s">
        <v>14</v>
      </c>
      <c r="M12" s="62">
        <f t="shared" ref="M12" si="32">IF(N12="","",N12+N14)</f>
        <v>1</v>
      </c>
      <c r="N12" s="47">
        <v>1</v>
      </c>
      <c r="O12" s="48" t="s">
        <v>24</v>
      </c>
      <c r="P12" s="49">
        <v>0</v>
      </c>
      <c r="Q12" s="65">
        <f t="shared" ref="Q12" si="33">IF(P12="","",P12+P14)</f>
        <v>0</v>
      </c>
      <c r="R12" s="68" t="s">
        <v>26</v>
      </c>
      <c r="S12" s="59" t="s">
        <v>28</v>
      </c>
      <c r="T12" s="62" t="str">
        <f t="shared" ref="T12" si="34">IF(U12="","",U12+U14)</f>
        <v/>
      </c>
      <c r="U12" s="47"/>
      <c r="V12" s="48" t="s">
        <v>24</v>
      </c>
      <c r="W12" s="49"/>
      <c r="X12" s="65" t="str">
        <f t="shared" ref="X12" si="35">IF(W12="","",W12+W14)</f>
        <v/>
      </c>
      <c r="Y12" s="68" t="s">
        <v>22</v>
      </c>
      <c r="Z12" s="59"/>
      <c r="AA12" s="62" t="str">
        <f t="shared" ref="AA12" si="36">IF(AB12="","",AB12+AB14)</f>
        <v/>
      </c>
      <c r="AB12" s="47"/>
      <c r="AC12" s="48" t="s">
        <v>24</v>
      </c>
      <c r="AD12" s="49"/>
      <c r="AE12" s="65" t="str">
        <f t="shared" ref="AE12" si="37">IF(AD12="","",AD12+AD14)</f>
        <v/>
      </c>
      <c r="AF12" s="68"/>
      <c r="AG12" s="59"/>
      <c r="AH12" s="62" t="str">
        <f t="shared" ref="AH12" si="38">IF(AI12="","",AI12+AI14)</f>
        <v/>
      </c>
      <c r="AI12" s="47"/>
      <c r="AJ12" s="48" t="s">
        <v>24</v>
      </c>
      <c r="AK12" s="49"/>
      <c r="AL12" s="65" t="str">
        <f t="shared" ref="AL12" si="39">IF(AK12="","",AK12+AK14)</f>
        <v/>
      </c>
      <c r="AM12" s="68"/>
    </row>
    <row r="13" spans="1:39" x14ac:dyDescent="0.2">
      <c r="A13" s="76"/>
      <c r="B13" s="58"/>
      <c r="C13" s="60"/>
      <c r="D13" s="63"/>
      <c r="E13" s="63"/>
      <c r="F13" s="71"/>
      <c r="G13" s="66"/>
      <c r="H13" s="66"/>
      <c r="I13" s="69"/>
      <c r="J13" s="76"/>
      <c r="K13" s="58"/>
      <c r="L13" s="60"/>
      <c r="M13" s="63"/>
      <c r="N13" s="63" t="s">
        <v>32</v>
      </c>
      <c r="O13" s="71"/>
      <c r="P13" s="66"/>
      <c r="Q13" s="66"/>
      <c r="R13" s="69"/>
      <c r="S13" s="60"/>
      <c r="T13" s="63"/>
      <c r="U13" s="63" t="s">
        <v>26</v>
      </c>
      <c r="V13" s="71"/>
      <c r="W13" s="66"/>
      <c r="X13" s="66"/>
      <c r="Y13" s="69"/>
      <c r="Z13" s="60"/>
      <c r="AA13" s="63"/>
      <c r="AB13" s="63"/>
      <c r="AC13" s="71"/>
      <c r="AD13" s="66"/>
      <c r="AE13" s="66"/>
      <c r="AF13" s="69"/>
      <c r="AG13" s="60"/>
      <c r="AH13" s="63"/>
      <c r="AI13" s="63"/>
      <c r="AJ13" s="71"/>
      <c r="AK13" s="66"/>
      <c r="AL13" s="66"/>
      <c r="AM13" s="69"/>
    </row>
    <row r="14" spans="1:39" ht="18" customHeight="1" x14ac:dyDescent="0.2">
      <c r="A14" s="76"/>
      <c r="B14" s="58"/>
      <c r="C14" s="61"/>
      <c r="D14" s="64"/>
      <c r="E14" s="43"/>
      <c r="F14" s="44" t="s">
        <v>24</v>
      </c>
      <c r="G14" s="45"/>
      <c r="H14" s="67"/>
      <c r="I14" s="70"/>
      <c r="J14" s="76"/>
      <c r="K14" s="58"/>
      <c r="L14" s="61"/>
      <c r="M14" s="64"/>
      <c r="N14" s="43">
        <v>0</v>
      </c>
      <c r="O14" s="44" t="s">
        <v>24</v>
      </c>
      <c r="P14" s="45">
        <v>0</v>
      </c>
      <c r="Q14" s="67"/>
      <c r="R14" s="70"/>
      <c r="S14" s="61"/>
      <c r="T14" s="64"/>
      <c r="U14" s="43"/>
      <c r="V14" s="44" t="s">
        <v>24</v>
      </c>
      <c r="W14" s="45"/>
      <c r="X14" s="67"/>
      <c r="Y14" s="70"/>
      <c r="Z14" s="61"/>
      <c r="AA14" s="64"/>
      <c r="AB14" s="43"/>
      <c r="AC14" s="44" t="s">
        <v>24</v>
      </c>
      <c r="AD14" s="45"/>
      <c r="AE14" s="67"/>
      <c r="AF14" s="70"/>
      <c r="AG14" s="61"/>
      <c r="AH14" s="64"/>
      <c r="AI14" s="43"/>
      <c r="AJ14" s="44" t="s">
        <v>24</v>
      </c>
      <c r="AK14" s="45"/>
      <c r="AL14" s="67"/>
      <c r="AM14" s="70"/>
    </row>
    <row r="15" spans="1:39" ht="18" customHeight="1" x14ac:dyDescent="0.2">
      <c r="A15" s="76">
        <v>5</v>
      </c>
      <c r="B15" s="58">
        <v>0.50694444444444497</v>
      </c>
      <c r="C15" s="59" t="s">
        <v>16</v>
      </c>
      <c r="D15" s="62">
        <f t="shared" ref="D15" si="40">IF(E15="","",E15+E17)</f>
        <v>1</v>
      </c>
      <c r="E15" s="47">
        <v>0</v>
      </c>
      <c r="F15" s="48" t="s">
        <v>24</v>
      </c>
      <c r="G15" s="49">
        <v>1</v>
      </c>
      <c r="H15" s="65">
        <f t="shared" ref="H15" si="41">IF(G15="","",G15+G17)</f>
        <v>1</v>
      </c>
      <c r="I15" s="68" t="s">
        <v>32</v>
      </c>
      <c r="J15" s="76">
        <v>5</v>
      </c>
      <c r="K15" s="58">
        <v>0.48611111111111099</v>
      </c>
      <c r="L15" s="59" t="s">
        <v>28</v>
      </c>
      <c r="M15" s="62">
        <f t="shared" ref="M15" si="42">IF(N15="","",N15+N17)</f>
        <v>0</v>
      </c>
      <c r="N15" s="47">
        <v>0</v>
      </c>
      <c r="O15" s="48" t="s">
        <v>24</v>
      </c>
      <c r="P15" s="49">
        <v>1</v>
      </c>
      <c r="Q15" s="65">
        <f t="shared" ref="Q15" si="43">IF(P15="","",P15+P17)</f>
        <v>3</v>
      </c>
      <c r="R15" s="68" t="s">
        <v>16</v>
      </c>
      <c r="S15" s="59" t="s">
        <v>18</v>
      </c>
      <c r="T15" s="62" t="str">
        <f t="shared" ref="T15" si="44">IF(U15="","",U15+U17)</f>
        <v/>
      </c>
      <c r="U15" s="47"/>
      <c r="V15" s="48" t="s">
        <v>24</v>
      </c>
      <c r="W15" s="49"/>
      <c r="X15" s="65" t="str">
        <f t="shared" ref="X15" si="45">IF(W15="","",W15+W17)</f>
        <v/>
      </c>
      <c r="Y15" s="68" t="s">
        <v>32</v>
      </c>
      <c r="Z15" s="59"/>
      <c r="AA15" s="62" t="str">
        <f t="shared" ref="AA15" si="46">IF(AB15="","",AB15+AB17)</f>
        <v/>
      </c>
      <c r="AB15" s="47"/>
      <c r="AC15" s="48" t="s">
        <v>24</v>
      </c>
      <c r="AD15" s="49"/>
      <c r="AE15" s="65" t="str">
        <f t="shared" ref="AE15" si="47">IF(AD15="","",AD15+AD17)</f>
        <v/>
      </c>
      <c r="AF15" s="68"/>
      <c r="AG15" s="59"/>
      <c r="AH15" s="62" t="str">
        <f t="shared" ref="AH15" si="48">IF(AI15="","",AI15+AI17)</f>
        <v/>
      </c>
      <c r="AI15" s="47"/>
      <c r="AJ15" s="48" t="s">
        <v>24</v>
      </c>
      <c r="AK15" s="49"/>
      <c r="AL15" s="65" t="str">
        <f t="shared" ref="AL15" si="49">IF(AK15="","",AK15+AK17)</f>
        <v/>
      </c>
      <c r="AM15" s="68"/>
    </row>
    <row r="16" spans="1:39" x14ac:dyDescent="0.2">
      <c r="A16" s="76"/>
      <c r="B16" s="58"/>
      <c r="C16" s="60"/>
      <c r="D16" s="63"/>
      <c r="E16" s="63" t="s">
        <v>14</v>
      </c>
      <c r="F16" s="71"/>
      <c r="G16" s="66"/>
      <c r="H16" s="66"/>
      <c r="I16" s="69"/>
      <c r="J16" s="76"/>
      <c r="K16" s="58"/>
      <c r="L16" s="60"/>
      <c r="M16" s="63"/>
      <c r="N16" s="63" t="s">
        <v>14</v>
      </c>
      <c r="O16" s="71"/>
      <c r="P16" s="66"/>
      <c r="Q16" s="66"/>
      <c r="R16" s="69"/>
      <c r="S16" s="60"/>
      <c r="T16" s="63"/>
      <c r="U16" s="63" t="s">
        <v>16</v>
      </c>
      <c r="V16" s="71"/>
      <c r="W16" s="66"/>
      <c r="X16" s="66"/>
      <c r="Y16" s="69"/>
      <c r="Z16" s="60"/>
      <c r="AA16" s="63"/>
      <c r="AB16" s="63"/>
      <c r="AC16" s="71"/>
      <c r="AD16" s="66"/>
      <c r="AE16" s="66"/>
      <c r="AF16" s="69"/>
      <c r="AG16" s="60"/>
      <c r="AH16" s="63"/>
      <c r="AI16" s="63"/>
      <c r="AJ16" s="71"/>
      <c r="AK16" s="66"/>
      <c r="AL16" s="66"/>
      <c r="AM16" s="69"/>
    </row>
    <row r="17" spans="1:39" ht="18" customHeight="1" x14ac:dyDescent="0.2">
      <c r="A17" s="76"/>
      <c r="B17" s="58"/>
      <c r="C17" s="61"/>
      <c r="D17" s="64"/>
      <c r="E17" s="43">
        <v>1</v>
      </c>
      <c r="F17" s="44" t="s">
        <v>24</v>
      </c>
      <c r="G17" s="45">
        <v>0</v>
      </c>
      <c r="H17" s="67"/>
      <c r="I17" s="70"/>
      <c r="J17" s="76"/>
      <c r="K17" s="58"/>
      <c r="L17" s="61"/>
      <c r="M17" s="64"/>
      <c r="N17" s="43">
        <v>0</v>
      </c>
      <c r="O17" s="44" t="s">
        <v>24</v>
      </c>
      <c r="P17" s="45">
        <v>2</v>
      </c>
      <c r="Q17" s="67"/>
      <c r="R17" s="70"/>
      <c r="S17" s="61"/>
      <c r="T17" s="64"/>
      <c r="U17" s="43"/>
      <c r="V17" s="44" t="s">
        <v>24</v>
      </c>
      <c r="W17" s="45"/>
      <c r="X17" s="67"/>
      <c r="Y17" s="70"/>
      <c r="Z17" s="61"/>
      <c r="AA17" s="64"/>
      <c r="AB17" s="43"/>
      <c r="AC17" s="44" t="s">
        <v>24</v>
      </c>
      <c r="AD17" s="45"/>
      <c r="AE17" s="67"/>
      <c r="AF17" s="70"/>
      <c r="AG17" s="61"/>
      <c r="AH17" s="64"/>
      <c r="AI17" s="43"/>
      <c r="AJ17" s="44" t="s">
        <v>24</v>
      </c>
      <c r="AK17" s="45"/>
      <c r="AL17" s="67"/>
      <c r="AM17" s="70"/>
    </row>
    <row r="18" spans="1:39" ht="18" customHeight="1" x14ac:dyDescent="0.2">
      <c r="A18" s="76">
        <v>6</v>
      </c>
      <c r="B18" s="58">
        <v>0.53472222222222199</v>
      </c>
      <c r="C18" s="59" t="s">
        <v>28</v>
      </c>
      <c r="D18" s="62">
        <f t="shared" ref="D18" si="50">IF(E18="","",E18+E20)</f>
        <v>1</v>
      </c>
      <c r="E18" s="47">
        <v>0</v>
      </c>
      <c r="F18" s="48" t="s">
        <v>24</v>
      </c>
      <c r="G18" s="49">
        <v>6</v>
      </c>
      <c r="H18" s="65">
        <f t="shared" ref="H18" si="51">IF(G18="","",G18+G20)</f>
        <v>6</v>
      </c>
      <c r="I18" s="68" t="s">
        <v>26</v>
      </c>
      <c r="J18" s="76">
        <v>6</v>
      </c>
      <c r="K18" s="58">
        <v>0.51388888888888895</v>
      </c>
      <c r="L18" s="59" t="s">
        <v>32</v>
      </c>
      <c r="M18" s="62">
        <f t="shared" ref="M18" si="52">IF(N18="","",N18+N20)</f>
        <v>3</v>
      </c>
      <c r="N18" s="47">
        <v>2</v>
      </c>
      <c r="O18" s="48" t="s">
        <v>24</v>
      </c>
      <c r="P18" s="49">
        <v>0</v>
      </c>
      <c r="Q18" s="65">
        <f t="shared" ref="Q18" si="53">IF(P18="","",P18+P20)</f>
        <v>0</v>
      </c>
      <c r="R18" s="68" t="s">
        <v>20</v>
      </c>
      <c r="S18" s="59" t="s">
        <v>26</v>
      </c>
      <c r="T18" s="62" t="str">
        <f t="shared" ref="T18" si="54">IF(U18="","",U18+U20)</f>
        <v/>
      </c>
      <c r="U18" s="47"/>
      <c r="V18" s="48" t="s">
        <v>24</v>
      </c>
      <c r="W18" s="49"/>
      <c r="X18" s="65" t="str">
        <f t="shared" ref="X18" si="55">IF(W18="","",W18+W20)</f>
        <v/>
      </c>
      <c r="Y18" s="68" t="s">
        <v>20</v>
      </c>
      <c r="Z18" s="59"/>
      <c r="AA18" s="62" t="str">
        <f t="shared" ref="AA18" si="56">IF(AB18="","",AB18+AB20)</f>
        <v/>
      </c>
      <c r="AB18" s="47"/>
      <c r="AC18" s="48" t="s">
        <v>24</v>
      </c>
      <c r="AD18" s="49"/>
      <c r="AE18" s="65" t="str">
        <f t="shared" ref="AE18" si="57">IF(AD18="","",AD18+AD20)</f>
        <v/>
      </c>
      <c r="AF18" s="68"/>
      <c r="AG18" s="59"/>
      <c r="AH18" s="62" t="str">
        <f t="shared" ref="AH18" si="58">IF(AI18="","",AI18+AI20)</f>
        <v/>
      </c>
      <c r="AI18" s="47"/>
      <c r="AJ18" s="48" t="s">
        <v>24</v>
      </c>
      <c r="AK18" s="49"/>
      <c r="AL18" s="65" t="str">
        <f t="shared" ref="AL18" si="59">IF(AK18="","",AK18+AK20)</f>
        <v/>
      </c>
      <c r="AM18" s="68"/>
    </row>
    <row r="19" spans="1:39" x14ac:dyDescent="0.2">
      <c r="A19" s="76"/>
      <c r="B19" s="58"/>
      <c r="C19" s="60"/>
      <c r="D19" s="63"/>
      <c r="E19" s="63" t="s">
        <v>22</v>
      </c>
      <c r="F19" s="71"/>
      <c r="G19" s="66"/>
      <c r="H19" s="66"/>
      <c r="I19" s="69"/>
      <c r="J19" s="76"/>
      <c r="K19" s="58"/>
      <c r="L19" s="60"/>
      <c r="M19" s="63"/>
      <c r="N19" s="63" t="s">
        <v>26</v>
      </c>
      <c r="O19" s="71"/>
      <c r="P19" s="66"/>
      <c r="Q19" s="66"/>
      <c r="R19" s="69"/>
      <c r="S19" s="60"/>
      <c r="T19" s="63"/>
      <c r="U19" s="63" t="s">
        <v>28</v>
      </c>
      <c r="V19" s="71"/>
      <c r="W19" s="66"/>
      <c r="X19" s="66"/>
      <c r="Y19" s="69"/>
      <c r="Z19" s="60"/>
      <c r="AA19" s="63"/>
      <c r="AB19" s="63"/>
      <c r="AC19" s="71"/>
      <c r="AD19" s="66"/>
      <c r="AE19" s="66"/>
      <c r="AF19" s="69"/>
      <c r="AG19" s="60"/>
      <c r="AH19" s="63"/>
      <c r="AI19" s="63"/>
      <c r="AJ19" s="71"/>
      <c r="AK19" s="66"/>
      <c r="AL19" s="66"/>
      <c r="AM19" s="69"/>
    </row>
    <row r="20" spans="1:39" ht="18" customHeight="1" x14ac:dyDescent="0.2">
      <c r="A20" s="76"/>
      <c r="B20" s="58"/>
      <c r="C20" s="61"/>
      <c r="D20" s="64"/>
      <c r="E20" s="43">
        <v>1</v>
      </c>
      <c r="F20" s="44" t="s">
        <v>24</v>
      </c>
      <c r="G20" s="45">
        <v>0</v>
      </c>
      <c r="H20" s="67"/>
      <c r="I20" s="70"/>
      <c r="J20" s="76"/>
      <c r="K20" s="58"/>
      <c r="L20" s="61"/>
      <c r="M20" s="64"/>
      <c r="N20" s="43">
        <v>1</v>
      </c>
      <c r="O20" s="44" t="s">
        <v>24</v>
      </c>
      <c r="P20" s="45">
        <v>0</v>
      </c>
      <c r="Q20" s="67"/>
      <c r="R20" s="70"/>
      <c r="S20" s="61"/>
      <c r="T20" s="64"/>
      <c r="U20" s="43"/>
      <c r="V20" s="44" t="s">
        <v>24</v>
      </c>
      <c r="W20" s="45"/>
      <c r="X20" s="67"/>
      <c r="Y20" s="70"/>
      <c r="Z20" s="61"/>
      <c r="AA20" s="64"/>
      <c r="AB20" s="43"/>
      <c r="AC20" s="44" t="s">
        <v>24</v>
      </c>
      <c r="AD20" s="45"/>
      <c r="AE20" s="67"/>
      <c r="AF20" s="70"/>
      <c r="AG20" s="61"/>
      <c r="AH20" s="64"/>
      <c r="AI20" s="43"/>
      <c r="AJ20" s="44" t="s">
        <v>24</v>
      </c>
      <c r="AK20" s="45"/>
      <c r="AL20" s="67"/>
      <c r="AM20" s="70"/>
    </row>
    <row r="21" spans="1:39" ht="18" customHeight="1" x14ac:dyDescent="0.2">
      <c r="A21" s="76">
        <v>7</v>
      </c>
      <c r="B21" s="58">
        <v>0.5625</v>
      </c>
      <c r="C21" s="59" t="s">
        <v>14</v>
      </c>
      <c r="D21" s="62">
        <f t="shared" ref="D21" si="60">IF(E21="","",E21+E23)</f>
        <v>1</v>
      </c>
      <c r="E21" s="47">
        <v>0</v>
      </c>
      <c r="F21" s="48" t="s">
        <v>24</v>
      </c>
      <c r="G21" s="49">
        <v>1</v>
      </c>
      <c r="H21" s="65">
        <f t="shared" ref="H21" si="61">IF(G21="","",G21+G23)</f>
        <v>3</v>
      </c>
      <c r="I21" s="68" t="s">
        <v>18</v>
      </c>
      <c r="J21" s="76">
        <v>7</v>
      </c>
      <c r="K21" s="58">
        <v>0.54166666666666696</v>
      </c>
      <c r="L21" s="59" t="s">
        <v>22</v>
      </c>
      <c r="M21" s="62">
        <f t="shared" ref="M21" si="62">IF(N21="","",N21+N23)</f>
        <v>0</v>
      </c>
      <c r="N21" s="47">
        <v>0</v>
      </c>
      <c r="O21" s="48" t="s">
        <v>24</v>
      </c>
      <c r="P21" s="49">
        <v>1</v>
      </c>
      <c r="Q21" s="65">
        <f t="shared" ref="Q21" si="63">IF(P21="","",P21+P23)</f>
        <v>1</v>
      </c>
      <c r="R21" s="68" t="s">
        <v>14</v>
      </c>
      <c r="S21" s="59" t="s">
        <v>22</v>
      </c>
      <c r="T21" s="62" t="str">
        <f t="shared" ref="T21" si="64">IF(U21="","",U21+U23)</f>
        <v/>
      </c>
      <c r="U21" s="47"/>
      <c r="V21" s="48" t="s">
        <v>24</v>
      </c>
      <c r="W21" s="49"/>
      <c r="X21" s="65" t="str">
        <f t="shared" ref="X21" si="65">IF(W21="","",W21+W23)</f>
        <v/>
      </c>
      <c r="Y21" s="68" t="s">
        <v>16</v>
      </c>
      <c r="Z21" s="59"/>
      <c r="AA21" s="62" t="str">
        <f t="shared" ref="AA21" si="66">IF(AB21="","",AB21+AB23)</f>
        <v/>
      </c>
      <c r="AB21" s="47"/>
      <c r="AC21" s="48" t="s">
        <v>24</v>
      </c>
      <c r="AD21" s="49"/>
      <c r="AE21" s="65" t="str">
        <f t="shared" ref="AE21" si="67">IF(AD21="","",AD21+AD23)</f>
        <v/>
      </c>
      <c r="AF21" s="68"/>
      <c r="AG21" s="59"/>
      <c r="AH21" s="62" t="str">
        <f t="shared" ref="AH21" si="68">IF(AI21="","",AI21+AI23)</f>
        <v/>
      </c>
      <c r="AI21" s="47"/>
      <c r="AJ21" s="48" t="s">
        <v>24</v>
      </c>
      <c r="AK21" s="49"/>
      <c r="AL21" s="65" t="str">
        <f t="shared" ref="AL21" si="69">IF(AK21="","",AK21+AK23)</f>
        <v/>
      </c>
      <c r="AM21" s="68"/>
    </row>
    <row r="22" spans="1:39" x14ac:dyDescent="0.2">
      <c r="A22" s="76"/>
      <c r="B22" s="58"/>
      <c r="C22" s="60"/>
      <c r="D22" s="63"/>
      <c r="E22" s="63" t="s">
        <v>16</v>
      </c>
      <c r="F22" s="71"/>
      <c r="G22" s="66"/>
      <c r="H22" s="66"/>
      <c r="I22" s="69"/>
      <c r="J22" s="76"/>
      <c r="K22" s="58"/>
      <c r="L22" s="60"/>
      <c r="M22" s="63"/>
      <c r="N22" s="63" t="s">
        <v>28</v>
      </c>
      <c r="O22" s="71"/>
      <c r="P22" s="66"/>
      <c r="Q22" s="66"/>
      <c r="R22" s="69"/>
      <c r="S22" s="60"/>
      <c r="T22" s="63"/>
      <c r="U22" s="63" t="s">
        <v>32</v>
      </c>
      <c r="V22" s="71"/>
      <c r="W22" s="66"/>
      <c r="X22" s="66"/>
      <c r="Y22" s="69"/>
      <c r="Z22" s="60"/>
      <c r="AA22" s="63"/>
      <c r="AB22" s="63"/>
      <c r="AC22" s="71"/>
      <c r="AD22" s="66"/>
      <c r="AE22" s="66"/>
      <c r="AF22" s="69"/>
      <c r="AG22" s="60"/>
      <c r="AH22" s="63"/>
      <c r="AI22" s="63"/>
      <c r="AJ22" s="71"/>
      <c r="AK22" s="66"/>
      <c r="AL22" s="66"/>
      <c r="AM22" s="69"/>
    </row>
    <row r="23" spans="1:39" ht="18" customHeight="1" x14ac:dyDescent="0.2">
      <c r="A23" s="76"/>
      <c r="B23" s="58"/>
      <c r="C23" s="61"/>
      <c r="D23" s="64"/>
      <c r="E23" s="43">
        <v>1</v>
      </c>
      <c r="F23" s="44" t="s">
        <v>24</v>
      </c>
      <c r="G23" s="45">
        <v>2</v>
      </c>
      <c r="H23" s="67"/>
      <c r="I23" s="70"/>
      <c r="J23" s="76"/>
      <c r="K23" s="58"/>
      <c r="L23" s="61"/>
      <c r="M23" s="64"/>
      <c r="N23" s="43">
        <v>0</v>
      </c>
      <c r="O23" s="44" t="s">
        <v>24</v>
      </c>
      <c r="P23" s="45">
        <v>0</v>
      </c>
      <c r="Q23" s="67"/>
      <c r="R23" s="70"/>
      <c r="S23" s="61"/>
      <c r="T23" s="64"/>
      <c r="U23" s="43"/>
      <c r="V23" s="44" t="s">
        <v>24</v>
      </c>
      <c r="W23" s="45"/>
      <c r="X23" s="67"/>
      <c r="Y23" s="70"/>
      <c r="Z23" s="61"/>
      <c r="AA23" s="64"/>
      <c r="AB23" s="43"/>
      <c r="AC23" s="44" t="s">
        <v>24</v>
      </c>
      <c r="AD23" s="45"/>
      <c r="AE23" s="67"/>
      <c r="AF23" s="70"/>
      <c r="AG23" s="61"/>
      <c r="AH23" s="64"/>
      <c r="AI23" s="43"/>
      <c r="AJ23" s="44" t="s">
        <v>24</v>
      </c>
      <c r="AK23" s="45"/>
      <c r="AL23" s="67"/>
      <c r="AM23" s="70"/>
    </row>
    <row r="24" spans="1:39" ht="18" customHeight="1" x14ac:dyDescent="0.2">
      <c r="A24" s="76">
        <v>8</v>
      </c>
      <c r="B24" s="58">
        <v>0.59027777777777801</v>
      </c>
      <c r="C24" s="59" t="s">
        <v>20</v>
      </c>
      <c r="D24" s="62">
        <f t="shared" ref="D24" si="70">IF(E24="","",E24+E26)</f>
        <v>3</v>
      </c>
      <c r="E24" s="47">
        <v>1</v>
      </c>
      <c r="F24" s="48" t="s">
        <v>24</v>
      </c>
      <c r="G24" s="49">
        <v>0</v>
      </c>
      <c r="H24" s="65">
        <f t="shared" ref="H24" si="71">IF(G24="","",G24+G26)</f>
        <v>0</v>
      </c>
      <c r="I24" s="68" t="s">
        <v>22</v>
      </c>
      <c r="J24" s="76">
        <v>8</v>
      </c>
      <c r="K24" s="58">
        <v>0.56944444444444497</v>
      </c>
      <c r="L24" s="59" t="s">
        <v>26</v>
      </c>
      <c r="M24" s="62">
        <f t="shared" ref="M24" si="72">IF(N24="","",N24+N26)</f>
        <v>0</v>
      </c>
      <c r="N24" s="47">
        <v>0</v>
      </c>
      <c r="O24" s="48" t="s">
        <v>24</v>
      </c>
      <c r="P24" s="49">
        <v>1</v>
      </c>
      <c r="Q24" s="65">
        <f t="shared" ref="Q24" si="73">IF(P24="","",P24+P26)</f>
        <v>1</v>
      </c>
      <c r="R24" s="68" t="s">
        <v>18</v>
      </c>
      <c r="S24" s="59" t="s">
        <v>14</v>
      </c>
      <c r="T24" s="62" t="str">
        <f t="shared" ref="T24" si="74">IF(U24="","",U24+U26)</f>
        <v/>
      </c>
      <c r="U24" s="47"/>
      <c r="V24" s="48" t="s">
        <v>24</v>
      </c>
      <c r="W24" s="49"/>
      <c r="X24" s="65" t="str">
        <f t="shared" ref="X24" si="75">IF(W24="","",W24+W26)</f>
        <v/>
      </c>
      <c r="Y24" s="68" t="s">
        <v>28</v>
      </c>
      <c r="Z24" s="59"/>
      <c r="AA24" s="62" t="str">
        <f t="shared" ref="AA24" si="76">IF(AB24="","",AB24+AB26)</f>
        <v/>
      </c>
      <c r="AB24" s="47"/>
      <c r="AC24" s="48" t="s">
        <v>24</v>
      </c>
      <c r="AD24" s="49"/>
      <c r="AE24" s="65" t="str">
        <f t="shared" ref="AE24" si="77">IF(AD24="","",AD24+AD26)</f>
        <v/>
      </c>
      <c r="AF24" s="68"/>
      <c r="AG24" s="59"/>
      <c r="AH24" s="62" t="str">
        <f t="shared" ref="AH24" si="78">IF(AI24="","",AI24+AI26)</f>
        <v/>
      </c>
      <c r="AI24" s="47"/>
      <c r="AJ24" s="48" t="s">
        <v>24</v>
      </c>
      <c r="AK24" s="49"/>
      <c r="AL24" s="65" t="str">
        <f t="shared" ref="AL24" si="79">IF(AK24="","",AK24+AK26)</f>
        <v/>
      </c>
      <c r="AM24" s="68"/>
    </row>
    <row r="25" spans="1:39" x14ac:dyDescent="0.2">
      <c r="A25" s="76"/>
      <c r="B25" s="58"/>
      <c r="C25" s="60"/>
      <c r="D25" s="63"/>
      <c r="E25" s="63" t="s">
        <v>32</v>
      </c>
      <c r="F25" s="71"/>
      <c r="G25" s="66"/>
      <c r="H25" s="66"/>
      <c r="I25" s="69"/>
      <c r="J25" s="76"/>
      <c r="K25" s="58"/>
      <c r="L25" s="60"/>
      <c r="M25" s="63"/>
      <c r="N25" s="63" t="s">
        <v>16</v>
      </c>
      <c r="O25" s="71"/>
      <c r="P25" s="66"/>
      <c r="Q25" s="66"/>
      <c r="R25" s="69"/>
      <c r="S25" s="60"/>
      <c r="T25" s="63"/>
      <c r="U25" s="63" t="s">
        <v>18</v>
      </c>
      <c r="V25" s="71"/>
      <c r="W25" s="66"/>
      <c r="X25" s="66"/>
      <c r="Y25" s="69"/>
      <c r="Z25" s="60"/>
      <c r="AA25" s="63"/>
      <c r="AB25" s="63"/>
      <c r="AC25" s="71"/>
      <c r="AD25" s="66"/>
      <c r="AE25" s="66"/>
      <c r="AF25" s="69"/>
      <c r="AG25" s="60"/>
      <c r="AH25" s="63"/>
      <c r="AI25" s="63"/>
      <c r="AJ25" s="71"/>
      <c r="AK25" s="66"/>
      <c r="AL25" s="66"/>
      <c r="AM25" s="69"/>
    </row>
    <row r="26" spans="1:39" ht="18" customHeight="1" x14ac:dyDescent="0.2">
      <c r="A26" s="76"/>
      <c r="B26" s="58"/>
      <c r="C26" s="61"/>
      <c r="D26" s="64"/>
      <c r="E26" s="43">
        <v>2</v>
      </c>
      <c r="F26" s="44" t="s">
        <v>24</v>
      </c>
      <c r="G26" s="45">
        <v>0</v>
      </c>
      <c r="H26" s="67"/>
      <c r="I26" s="70"/>
      <c r="J26" s="76"/>
      <c r="K26" s="58"/>
      <c r="L26" s="61"/>
      <c r="M26" s="64"/>
      <c r="N26" s="43">
        <v>0</v>
      </c>
      <c r="O26" s="44" t="s">
        <v>24</v>
      </c>
      <c r="P26" s="45">
        <v>0</v>
      </c>
      <c r="Q26" s="67"/>
      <c r="R26" s="70"/>
      <c r="S26" s="61"/>
      <c r="T26" s="64"/>
      <c r="U26" s="43"/>
      <c r="V26" s="44" t="s">
        <v>24</v>
      </c>
      <c r="W26" s="45"/>
      <c r="X26" s="67"/>
      <c r="Y26" s="70"/>
      <c r="Z26" s="61"/>
      <c r="AA26" s="64"/>
      <c r="AB26" s="43"/>
      <c r="AC26" s="44" t="s">
        <v>24</v>
      </c>
      <c r="AD26" s="45"/>
      <c r="AE26" s="67"/>
      <c r="AF26" s="70"/>
      <c r="AG26" s="61"/>
      <c r="AH26" s="64"/>
      <c r="AI26" s="43"/>
      <c r="AJ26" s="44" t="s">
        <v>24</v>
      </c>
      <c r="AK26" s="45"/>
      <c r="AL26" s="67"/>
      <c r="AM26" s="70"/>
    </row>
    <row r="27" spans="1:39" ht="18" customHeight="1" x14ac:dyDescent="0.2">
      <c r="A27" s="76">
        <v>9</v>
      </c>
      <c r="B27" s="58">
        <v>0.61805555555555602</v>
      </c>
      <c r="C27" s="59" t="s">
        <v>26</v>
      </c>
      <c r="D27" s="62">
        <f t="shared" ref="D27" si="80">IF(E27="","",E27+E29)</f>
        <v>6</v>
      </c>
      <c r="E27" s="47">
        <v>2</v>
      </c>
      <c r="F27" s="48" t="s">
        <v>24</v>
      </c>
      <c r="G27" s="49">
        <v>0</v>
      </c>
      <c r="H27" s="65">
        <f t="shared" ref="H27" si="81">IF(G27="","",G27+G29)</f>
        <v>1</v>
      </c>
      <c r="I27" s="68" t="s">
        <v>16</v>
      </c>
      <c r="J27" s="76">
        <v>9</v>
      </c>
      <c r="K27" s="58">
        <v>0.59722222222222299</v>
      </c>
      <c r="L27" s="59" t="s">
        <v>20</v>
      </c>
      <c r="M27" s="62">
        <f t="shared" ref="M27" si="82">IF(N27="","",N27+N29)</f>
        <v>3</v>
      </c>
      <c r="N27" s="47">
        <v>2</v>
      </c>
      <c r="O27" s="48" t="s">
        <v>24</v>
      </c>
      <c r="P27" s="49">
        <v>0</v>
      </c>
      <c r="Q27" s="65">
        <f t="shared" ref="Q27" si="83">IF(P27="","",P27+P29)</f>
        <v>0</v>
      </c>
      <c r="R27" s="68" t="s">
        <v>28</v>
      </c>
      <c r="S27" s="59" t="s">
        <v>32</v>
      </c>
      <c r="T27" s="62" t="str">
        <f t="shared" ref="T27" si="84">IF(U27="","",U27+U29)</f>
        <v/>
      </c>
      <c r="U27" s="47"/>
      <c r="V27" s="48" t="s">
        <v>24</v>
      </c>
      <c r="W27" s="49"/>
      <c r="X27" s="65" t="str">
        <f t="shared" ref="X27" si="85">IF(W27="","",W27+W29)</f>
        <v/>
      </c>
      <c r="Y27" s="68" t="s">
        <v>26</v>
      </c>
      <c r="Z27" s="59"/>
      <c r="AA27" s="62" t="str">
        <f t="shared" ref="AA27" si="86">IF(AB27="","",AB27+AB29)</f>
        <v/>
      </c>
      <c r="AB27" s="47"/>
      <c r="AC27" s="48" t="s">
        <v>24</v>
      </c>
      <c r="AD27" s="49"/>
      <c r="AE27" s="65" t="str">
        <f t="shared" ref="AE27" si="87">IF(AD27="","",AD27+AD29)</f>
        <v/>
      </c>
      <c r="AF27" s="68"/>
      <c r="AG27" s="59"/>
      <c r="AH27" s="62" t="str">
        <f t="shared" ref="AH27" si="88">IF(AI27="","",AI27+AI29)</f>
        <v/>
      </c>
      <c r="AI27" s="47"/>
      <c r="AJ27" s="48" t="s">
        <v>24</v>
      </c>
      <c r="AK27" s="49"/>
      <c r="AL27" s="65" t="str">
        <f t="shared" ref="AL27" si="89">IF(AK27="","",AK27+AK29)</f>
        <v/>
      </c>
      <c r="AM27" s="68"/>
    </row>
    <row r="28" spans="1:39" x14ac:dyDescent="0.2">
      <c r="A28" s="76"/>
      <c r="B28" s="58"/>
      <c r="C28" s="60"/>
      <c r="D28" s="63"/>
      <c r="E28" s="63" t="s">
        <v>18</v>
      </c>
      <c r="F28" s="71"/>
      <c r="G28" s="66"/>
      <c r="H28" s="66"/>
      <c r="I28" s="69"/>
      <c r="J28" s="76"/>
      <c r="K28" s="58"/>
      <c r="L28" s="60"/>
      <c r="M28" s="63"/>
      <c r="N28" s="63" t="s">
        <v>22</v>
      </c>
      <c r="O28" s="71"/>
      <c r="P28" s="66"/>
      <c r="Q28" s="66"/>
      <c r="R28" s="69"/>
      <c r="S28" s="60"/>
      <c r="T28" s="63"/>
      <c r="U28" s="63" t="s">
        <v>20</v>
      </c>
      <c r="V28" s="71"/>
      <c r="W28" s="66"/>
      <c r="X28" s="66"/>
      <c r="Y28" s="69"/>
      <c r="Z28" s="60"/>
      <c r="AA28" s="63"/>
      <c r="AB28" s="63"/>
      <c r="AC28" s="71"/>
      <c r="AD28" s="66"/>
      <c r="AE28" s="66"/>
      <c r="AF28" s="69"/>
      <c r="AG28" s="60"/>
      <c r="AH28" s="63"/>
      <c r="AI28" s="63"/>
      <c r="AJ28" s="71"/>
      <c r="AK28" s="66"/>
      <c r="AL28" s="66"/>
      <c r="AM28" s="69"/>
    </row>
    <row r="29" spans="1:39" ht="18" customHeight="1" x14ac:dyDescent="0.2">
      <c r="A29" s="76"/>
      <c r="B29" s="58"/>
      <c r="C29" s="61"/>
      <c r="D29" s="64"/>
      <c r="E29" s="43">
        <v>4</v>
      </c>
      <c r="F29" s="44" t="s">
        <v>24</v>
      </c>
      <c r="G29" s="45">
        <v>1</v>
      </c>
      <c r="H29" s="67"/>
      <c r="I29" s="70"/>
      <c r="J29" s="76"/>
      <c r="K29" s="58"/>
      <c r="L29" s="61"/>
      <c r="M29" s="64"/>
      <c r="N29" s="43">
        <v>1</v>
      </c>
      <c r="O29" s="44" t="s">
        <v>24</v>
      </c>
      <c r="P29" s="45">
        <v>0</v>
      </c>
      <c r="Q29" s="67"/>
      <c r="R29" s="70"/>
      <c r="S29" s="61"/>
      <c r="T29" s="64"/>
      <c r="U29" s="43"/>
      <c r="V29" s="44" t="s">
        <v>24</v>
      </c>
      <c r="W29" s="45"/>
      <c r="X29" s="67"/>
      <c r="Y29" s="70"/>
      <c r="Z29" s="61"/>
      <c r="AA29" s="64"/>
      <c r="AB29" s="43"/>
      <c r="AC29" s="44" t="s">
        <v>24</v>
      </c>
      <c r="AD29" s="45"/>
      <c r="AE29" s="67"/>
      <c r="AF29" s="70"/>
      <c r="AG29" s="61"/>
      <c r="AH29" s="64"/>
      <c r="AI29" s="43"/>
      <c r="AJ29" s="44" t="s">
        <v>24</v>
      </c>
      <c r="AK29" s="45"/>
      <c r="AL29" s="67"/>
      <c r="AM29" s="70"/>
    </row>
    <row r="30" spans="1:39" ht="18" customHeight="1" x14ac:dyDescent="0.2">
      <c r="A30" s="76">
        <v>10</v>
      </c>
      <c r="B30" s="58">
        <v>0.64583333333333304</v>
      </c>
      <c r="C30" s="59" t="s">
        <v>32</v>
      </c>
      <c r="D30" s="62">
        <f t="shared" ref="D30" si="90">IF(E30="","",E30+E32)</f>
        <v>1</v>
      </c>
      <c r="E30" s="47">
        <v>1</v>
      </c>
      <c r="F30" s="48" t="s">
        <v>24</v>
      </c>
      <c r="G30" s="49">
        <v>2</v>
      </c>
      <c r="H30" s="65">
        <f t="shared" ref="H30" si="91">IF(G30="","",G30+G32)</f>
        <v>2</v>
      </c>
      <c r="I30" s="68" t="s">
        <v>14</v>
      </c>
      <c r="J30" s="76">
        <v>10</v>
      </c>
      <c r="K30" s="58">
        <v>0.625000000000001</v>
      </c>
      <c r="L30" s="59" t="s">
        <v>16</v>
      </c>
      <c r="M30" s="62">
        <f t="shared" ref="M30" si="92">IF(N30="","",N30+N32)</f>
        <v>0</v>
      </c>
      <c r="N30" s="47">
        <v>0</v>
      </c>
      <c r="O30" s="48" t="s">
        <v>24</v>
      </c>
      <c r="P30" s="49">
        <v>0</v>
      </c>
      <c r="Q30" s="65">
        <f t="shared" ref="Q30" si="93">IF(P30="","",P30+P32)</f>
        <v>0</v>
      </c>
      <c r="R30" s="68" t="s">
        <v>14</v>
      </c>
      <c r="S30" s="59" t="s">
        <v>16</v>
      </c>
      <c r="T30" s="62" t="str">
        <f t="shared" ref="T30" si="94">IF(U30="","",U30+U32)</f>
        <v/>
      </c>
      <c r="U30" s="47"/>
      <c r="V30" s="48" t="s">
        <v>24</v>
      </c>
      <c r="W30" s="49"/>
      <c r="X30" s="65" t="str">
        <f t="shared" ref="X30" si="95">IF(W30="","",W30+W32)</f>
        <v/>
      </c>
      <c r="Y30" s="68" t="s">
        <v>18</v>
      </c>
      <c r="Z30" s="59"/>
      <c r="AA30" s="62" t="str">
        <f t="shared" ref="AA30" si="96">IF(AB30="","",AB30+AB32)</f>
        <v/>
      </c>
      <c r="AB30" s="47"/>
      <c r="AC30" s="48" t="s">
        <v>24</v>
      </c>
      <c r="AD30" s="49"/>
      <c r="AE30" s="65" t="str">
        <f t="shared" ref="AE30" si="97">IF(AD30="","",AD30+AD32)</f>
        <v/>
      </c>
      <c r="AF30" s="68"/>
      <c r="AG30" s="59"/>
      <c r="AH30" s="62" t="str">
        <f t="shared" ref="AH30" si="98">IF(AI30="","",AI30+AI32)</f>
        <v/>
      </c>
      <c r="AI30" s="47"/>
      <c r="AJ30" s="48" t="s">
        <v>24</v>
      </c>
      <c r="AK30" s="49"/>
      <c r="AL30" s="65" t="str">
        <f t="shared" ref="AL30" si="99">IF(AK30="","",AK30+AK32)</f>
        <v/>
      </c>
      <c r="AM30" s="68"/>
    </row>
    <row r="31" spans="1:39" x14ac:dyDescent="0.2">
      <c r="A31" s="76"/>
      <c r="B31" s="58"/>
      <c r="C31" s="60"/>
      <c r="D31" s="63"/>
      <c r="E31" s="63" t="s">
        <v>20</v>
      </c>
      <c r="F31" s="71"/>
      <c r="G31" s="66"/>
      <c r="H31" s="66"/>
      <c r="I31" s="69"/>
      <c r="J31" s="76"/>
      <c r="K31" s="58"/>
      <c r="L31" s="60"/>
      <c r="M31" s="63"/>
      <c r="N31" s="63" t="s">
        <v>18</v>
      </c>
      <c r="O31" s="71"/>
      <c r="P31" s="66"/>
      <c r="Q31" s="66"/>
      <c r="R31" s="69"/>
      <c r="S31" s="60"/>
      <c r="T31" s="63"/>
      <c r="U31" s="63" t="s">
        <v>14</v>
      </c>
      <c r="V31" s="71"/>
      <c r="W31" s="66"/>
      <c r="X31" s="66"/>
      <c r="Y31" s="69"/>
      <c r="Z31" s="60"/>
      <c r="AA31" s="63"/>
      <c r="AB31" s="63"/>
      <c r="AC31" s="71"/>
      <c r="AD31" s="66"/>
      <c r="AE31" s="66"/>
      <c r="AF31" s="69"/>
      <c r="AG31" s="60"/>
      <c r="AH31" s="63"/>
      <c r="AI31" s="63"/>
      <c r="AJ31" s="71"/>
      <c r="AK31" s="66"/>
      <c r="AL31" s="66"/>
      <c r="AM31" s="69"/>
    </row>
    <row r="32" spans="1:39" ht="18" customHeight="1" x14ac:dyDescent="0.2">
      <c r="A32" s="76"/>
      <c r="B32" s="58"/>
      <c r="C32" s="61"/>
      <c r="D32" s="64"/>
      <c r="E32" s="43">
        <v>0</v>
      </c>
      <c r="F32" s="44" t="s">
        <v>24</v>
      </c>
      <c r="G32" s="45">
        <v>0</v>
      </c>
      <c r="H32" s="67"/>
      <c r="I32" s="70"/>
      <c r="J32" s="76"/>
      <c r="K32" s="58"/>
      <c r="L32" s="61"/>
      <c r="M32" s="64"/>
      <c r="N32" s="43">
        <v>0</v>
      </c>
      <c r="O32" s="44" t="s">
        <v>24</v>
      </c>
      <c r="P32" s="45">
        <v>0</v>
      </c>
      <c r="Q32" s="67"/>
      <c r="R32" s="70"/>
      <c r="S32" s="61"/>
      <c r="T32" s="64"/>
      <c r="U32" s="43"/>
      <c r="V32" s="44" t="s">
        <v>24</v>
      </c>
      <c r="W32" s="45"/>
      <c r="X32" s="67"/>
      <c r="Y32" s="70"/>
      <c r="Z32" s="61"/>
      <c r="AA32" s="64"/>
      <c r="AB32" s="43"/>
      <c r="AC32" s="44" t="s">
        <v>24</v>
      </c>
      <c r="AD32" s="45"/>
      <c r="AE32" s="67"/>
      <c r="AF32" s="70"/>
      <c r="AG32" s="61"/>
      <c r="AH32" s="64"/>
      <c r="AI32" s="43"/>
      <c r="AJ32" s="44" t="s">
        <v>24</v>
      </c>
      <c r="AK32" s="45"/>
      <c r="AL32" s="67"/>
      <c r="AM32" s="70"/>
    </row>
    <row r="33" spans="1:41" ht="18" customHeight="1" x14ac:dyDescent="0.2">
      <c r="A33" s="76">
        <v>11</v>
      </c>
      <c r="B33" s="58">
        <v>0.67361111111111105</v>
      </c>
      <c r="C33" s="59" t="s">
        <v>18</v>
      </c>
      <c r="D33" s="62">
        <f t="shared" ref="D33" si="100">IF(E33="","",E33+E35)</f>
        <v>0</v>
      </c>
      <c r="E33" s="47">
        <v>0</v>
      </c>
      <c r="F33" s="48" t="s">
        <v>24</v>
      </c>
      <c r="G33" s="49">
        <v>0</v>
      </c>
      <c r="H33" s="65">
        <f t="shared" ref="H33" si="101">IF(G33="","",G33+G35)</f>
        <v>1</v>
      </c>
      <c r="I33" s="68" t="s">
        <v>20</v>
      </c>
      <c r="J33" s="76">
        <v>11</v>
      </c>
      <c r="K33" s="58">
        <v>0.65277777777777901</v>
      </c>
      <c r="L33" s="59" t="s">
        <v>18</v>
      </c>
      <c r="M33" s="62">
        <f t="shared" ref="M33" si="102">IF(N33="","",N33+N35)</f>
        <v>0</v>
      </c>
      <c r="N33" s="47">
        <v>0</v>
      </c>
      <c r="O33" s="48" t="s">
        <v>24</v>
      </c>
      <c r="P33" s="50">
        <v>0</v>
      </c>
      <c r="Q33" s="65">
        <f t="shared" ref="Q33" si="103">IF(P33="","",P33+P35)</f>
        <v>0</v>
      </c>
      <c r="R33" s="68" t="s">
        <v>22</v>
      </c>
      <c r="S33" s="59" t="s">
        <v>20</v>
      </c>
      <c r="T33" s="62" t="str">
        <f t="shared" ref="T33" si="104">IF(U33="","",U33+U35)</f>
        <v/>
      </c>
      <c r="U33" s="47"/>
      <c r="V33" s="48" t="s">
        <v>24</v>
      </c>
      <c r="W33" s="49"/>
      <c r="X33" s="65" t="str">
        <f t="shared" ref="X33" si="105">IF(W33="","",W33+W35)</f>
        <v/>
      </c>
      <c r="Y33" s="68" t="s">
        <v>14</v>
      </c>
      <c r="Z33" s="59"/>
      <c r="AA33" s="62" t="str">
        <f t="shared" ref="AA33" si="106">IF(AB33="","",AB33+AB35)</f>
        <v/>
      </c>
      <c r="AB33" s="47"/>
      <c r="AC33" s="48" t="s">
        <v>24</v>
      </c>
      <c r="AD33" s="49"/>
      <c r="AE33" s="65" t="str">
        <f t="shared" ref="AE33" si="107">IF(AD33="","",AD33+AD35)</f>
        <v/>
      </c>
      <c r="AF33" s="68"/>
      <c r="AG33" s="59"/>
      <c r="AH33" s="62" t="str">
        <f t="shared" ref="AH33" si="108">IF(AI33="","",AI33+AI35)</f>
        <v/>
      </c>
      <c r="AI33" s="47"/>
      <c r="AJ33" s="48" t="s">
        <v>24</v>
      </c>
      <c r="AK33" s="49"/>
      <c r="AL33" s="65" t="str">
        <f t="shared" ref="AL33" si="109">IF(AK33="","",AK33+AK35)</f>
        <v/>
      </c>
      <c r="AM33" s="68"/>
    </row>
    <row r="34" spans="1:41" x14ac:dyDescent="0.2">
      <c r="A34" s="76"/>
      <c r="B34" s="58"/>
      <c r="C34" s="60"/>
      <c r="D34" s="63"/>
      <c r="E34" s="63" t="s">
        <v>16</v>
      </c>
      <c r="F34" s="71"/>
      <c r="G34" s="66"/>
      <c r="H34" s="66"/>
      <c r="I34" s="69"/>
      <c r="J34" s="76"/>
      <c r="K34" s="58"/>
      <c r="L34" s="60"/>
      <c r="M34" s="63"/>
      <c r="N34" s="63" t="s">
        <v>20</v>
      </c>
      <c r="O34" s="71"/>
      <c r="P34" s="66"/>
      <c r="Q34" s="66"/>
      <c r="R34" s="69"/>
      <c r="S34" s="60"/>
      <c r="T34" s="63"/>
      <c r="U34" s="63" t="s">
        <v>32</v>
      </c>
      <c r="V34" s="71"/>
      <c r="W34" s="66"/>
      <c r="X34" s="66"/>
      <c r="Y34" s="69"/>
      <c r="Z34" s="60"/>
      <c r="AA34" s="63"/>
      <c r="AB34" s="63"/>
      <c r="AC34" s="71"/>
      <c r="AD34" s="66"/>
      <c r="AE34" s="66"/>
      <c r="AF34" s="69"/>
      <c r="AG34" s="60"/>
      <c r="AH34" s="63"/>
      <c r="AI34" s="63"/>
      <c r="AJ34" s="71"/>
      <c r="AK34" s="66"/>
      <c r="AL34" s="66"/>
      <c r="AM34" s="69"/>
    </row>
    <row r="35" spans="1:41" ht="18" customHeight="1" thickBot="1" x14ac:dyDescent="0.25">
      <c r="A35" s="102"/>
      <c r="B35" s="103"/>
      <c r="C35" s="73"/>
      <c r="D35" s="74"/>
      <c r="E35" s="51">
        <v>0</v>
      </c>
      <c r="F35" s="52" t="s">
        <v>24</v>
      </c>
      <c r="G35" s="53">
        <v>1</v>
      </c>
      <c r="H35" s="75"/>
      <c r="I35" s="72"/>
      <c r="J35" s="102"/>
      <c r="K35" s="103"/>
      <c r="L35" s="73"/>
      <c r="M35" s="74"/>
      <c r="N35" s="51">
        <v>0</v>
      </c>
      <c r="O35" s="52" t="s">
        <v>24</v>
      </c>
      <c r="P35" s="54">
        <v>0</v>
      </c>
      <c r="Q35" s="75"/>
      <c r="R35" s="72"/>
      <c r="S35" s="73"/>
      <c r="T35" s="74"/>
      <c r="U35" s="51"/>
      <c r="V35" s="52" t="s">
        <v>24</v>
      </c>
      <c r="W35" s="53"/>
      <c r="X35" s="75"/>
      <c r="Y35" s="72"/>
      <c r="Z35" s="73"/>
      <c r="AA35" s="74"/>
      <c r="AB35" s="51"/>
      <c r="AC35" s="52" t="s">
        <v>24</v>
      </c>
      <c r="AD35" s="53"/>
      <c r="AE35" s="75"/>
      <c r="AF35" s="72"/>
      <c r="AG35" s="73"/>
      <c r="AH35" s="74"/>
      <c r="AI35" s="51"/>
      <c r="AJ35" s="52" t="s">
        <v>24</v>
      </c>
      <c r="AK35" s="53"/>
      <c r="AL35" s="75"/>
      <c r="AM35" s="72"/>
    </row>
    <row r="36" spans="1:41" ht="15.75" customHeight="1" x14ac:dyDescent="0.2">
      <c r="A36" s="37"/>
      <c r="B36" s="37"/>
      <c r="C36" s="38"/>
      <c r="D36" s="38"/>
      <c r="E36" s="38"/>
      <c r="F36" s="38"/>
      <c r="G36" s="38"/>
      <c r="H36" s="38"/>
      <c r="I36" s="38"/>
      <c r="J36" s="37"/>
      <c r="K36" s="37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 t="s">
        <v>33</v>
      </c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9" spans="1:41" x14ac:dyDescent="0.2">
      <c r="L39" s="38"/>
      <c r="M39" s="38"/>
      <c r="N39" s="38"/>
      <c r="O39" s="38"/>
      <c r="P39" s="38"/>
      <c r="Q39" s="38"/>
      <c r="R39" s="38"/>
    </row>
    <row r="40" spans="1:41" x14ac:dyDescent="0.2">
      <c r="AN40" t="s">
        <v>10</v>
      </c>
      <c r="AO40" t="s">
        <v>11</v>
      </c>
    </row>
    <row r="41" spans="1:41" x14ac:dyDescent="0.2">
      <c r="B41" s="29" t="s">
        <v>9</v>
      </c>
      <c r="C41" s="1">
        <f>COUNTIF($C$3:$C$35,$B41)</f>
        <v>1</v>
      </c>
      <c r="E41" s="1">
        <f>COUNTIF($E$3:$G$35,$B41)</f>
        <v>1</v>
      </c>
      <c r="I41" s="1">
        <f>COUNTIF($I$3:$I$35,$B41)</f>
        <v>2</v>
      </c>
      <c r="K41" s="29"/>
      <c r="L41" s="1">
        <f>COUNTIF($L$3:$L$35,$B41)</f>
        <v>1</v>
      </c>
      <c r="N41" s="1">
        <f>COUNTIF($N$3:$P$35,$B41)</f>
        <v>1</v>
      </c>
      <c r="R41" s="1">
        <f>COUNTIF($R$3:$R$35,$B41)</f>
        <v>1</v>
      </c>
      <c r="S41" s="1">
        <f>COUNTIF($S$3:$S$35,$B41)</f>
        <v>1</v>
      </c>
      <c r="U41" s="1">
        <f>COUNTIF($U$3:$W$35,$B41)</f>
        <v>1</v>
      </c>
      <c r="Y41" s="1">
        <f>COUNTIF($Y$3:$Y$35,$B41)</f>
        <v>1</v>
      </c>
      <c r="Z41" s="1">
        <f t="shared" ref="Z41:Z48" si="110">COUNTIF($Z$3:$Z$29,$B41)</f>
        <v>0</v>
      </c>
      <c r="AB41" s="1">
        <f t="shared" ref="AB41:AB48" si="111">COUNTIF($AB$3:$AB$29,$B41)</f>
        <v>0</v>
      </c>
      <c r="AF41" s="1">
        <f t="shared" ref="AF41:AF48" si="112">COUNTIF($AF$3:$AF$29,$B41)</f>
        <v>0</v>
      </c>
      <c r="AG41" s="1">
        <f t="shared" ref="AG41:AG48" si="113">COUNTIF($AG$3:$AG$29,$B41)</f>
        <v>0</v>
      </c>
      <c r="AI41" s="1">
        <f t="shared" ref="AI41:AI48" si="114">COUNTIF($AI$3:$AI$29,$B41)</f>
        <v>0</v>
      </c>
      <c r="AM41" s="1">
        <f t="shared" ref="AM41:AM48" si="115">COUNTIF($AM$3:$AM$29,$B41)</f>
        <v>0</v>
      </c>
      <c r="AN41">
        <f t="shared" ref="AN41:AN48" si="116">S41+Y41+C41+I41+L41+R41</f>
        <v>7</v>
      </c>
      <c r="AO41">
        <f t="shared" ref="AO41:AO48" si="117">E41+N41+U41</f>
        <v>3</v>
      </c>
    </row>
    <row r="42" spans="1:41" x14ac:dyDescent="0.2">
      <c r="B42" s="29" t="s">
        <v>13</v>
      </c>
      <c r="C42" s="1">
        <f t="shared" ref="C42:C48" si="118">COUNTIF($C$3:$C$35,$B42)</f>
        <v>1</v>
      </c>
      <c r="E42" s="1">
        <f t="shared" ref="E42:E48" si="119">COUNTIF($E$3:$G$35,$B42)</f>
        <v>1</v>
      </c>
      <c r="I42" s="1">
        <f t="shared" ref="I42:I48" si="120">COUNTIF($I$3:$I$35,$B42)</f>
        <v>1</v>
      </c>
      <c r="K42" s="29"/>
      <c r="L42" s="1">
        <f t="shared" ref="L42:L48" si="121">COUNTIF($L$3:$L$35,$B42)</f>
        <v>1</v>
      </c>
      <c r="N42" s="1">
        <f t="shared" ref="N42:N48" si="122">COUNTIF($N$3:$P$35,$B42)</f>
        <v>1</v>
      </c>
      <c r="R42" s="1">
        <f t="shared" ref="R42:R48" si="123">COUNTIF($R$3:$R$35,$B42)</f>
        <v>2</v>
      </c>
      <c r="S42" s="1">
        <f t="shared" ref="S42:S48" si="124">COUNTIF($S$3:$S$35,$B42)</f>
        <v>1</v>
      </c>
      <c r="U42" s="1">
        <f t="shared" ref="U42:U48" si="125">COUNTIF($U$3:$W$35,$B42)</f>
        <v>1</v>
      </c>
      <c r="Y42" s="1">
        <f t="shared" ref="Y42:Y48" si="126">COUNTIF($Y$3:$Y$35,$B42)</f>
        <v>1</v>
      </c>
      <c r="Z42" s="1">
        <f t="shared" si="110"/>
        <v>0</v>
      </c>
      <c r="AB42" s="1">
        <f t="shared" si="111"/>
        <v>0</v>
      </c>
      <c r="AF42" s="1">
        <f t="shared" si="112"/>
        <v>0</v>
      </c>
      <c r="AG42" s="1">
        <f t="shared" si="113"/>
        <v>0</v>
      </c>
      <c r="AI42" s="1">
        <f t="shared" si="114"/>
        <v>0</v>
      </c>
      <c r="AM42" s="1">
        <f t="shared" si="115"/>
        <v>0</v>
      </c>
      <c r="AN42">
        <f t="shared" si="116"/>
        <v>7</v>
      </c>
      <c r="AO42">
        <f t="shared" si="117"/>
        <v>3</v>
      </c>
    </row>
    <row r="43" spans="1:41" x14ac:dyDescent="0.2">
      <c r="B43" s="29" t="s">
        <v>15</v>
      </c>
      <c r="C43" s="1">
        <f t="shared" si="118"/>
        <v>1</v>
      </c>
      <c r="E43" s="1">
        <f t="shared" si="119"/>
        <v>2</v>
      </c>
      <c r="I43" s="1">
        <f t="shared" si="120"/>
        <v>1</v>
      </c>
      <c r="K43" s="29"/>
      <c r="L43" s="1">
        <f t="shared" si="121"/>
        <v>1</v>
      </c>
      <c r="N43" s="1">
        <f t="shared" si="122"/>
        <v>1</v>
      </c>
      <c r="R43" s="1">
        <f t="shared" si="123"/>
        <v>1</v>
      </c>
      <c r="S43" s="1">
        <f t="shared" si="124"/>
        <v>2</v>
      </c>
      <c r="U43" s="1">
        <f t="shared" si="125"/>
        <v>1</v>
      </c>
      <c r="Y43" s="1">
        <f t="shared" si="126"/>
        <v>1</v>
      </c>
      <c r="Z43" s="1">
        <f t="shared" si="110"/>
        <v>0</v>
      </c>
      <c r="AB43" s="1">
        <f t="shared" si="111"/>
        <v>0</v>
      </c>
      <c r="AF43" s="1">
        <f t="shared" si="112"/>
        <v>0</v>
      </c>
      <c r="AG43" s="1">
        <f t="shared" si="113"/>
        <v>0</v>
      </c>
      <c r="AI43" s="1">
        <f t="shared" si="114"/>
        <v>0</v>
      </c>
      <c r="AM43" s="1">
        <f t="shared" si="115"/>
        <v>0</v>
      </c>
      <c r="AN43">
        <f t="shared" si="116"/>
        <v>7</v>
      </c>
      <c r="AO43">
        <f t="shared" si="117"/>
        <v>4</v>
      </c>
    </row>
    <row r="44" spans="1:41" x14ac:dyDescent="0.2">
      <c r="B44" s="29" t="s">
        <v>34</v>
      </c>
      <c r="C44" s="1">
        <f t="shared" si="118"/>
        <v>2</v>
      </c>
      <c r="E44" s="1">
        <f t="shared" si="119"/>
        <v>1</v>
      </c>
      <c r="I44" s="1">
        <f t="shared" si="120"/>
        <v>1</v>
      </c>
      <c r="K44" s="29"/>
      <c r="L44" s="1">
        <f t="shared" si="121"/>
        <v>1</v>
      </c>
      <c r="N44" s="1">
        <f t="shared" si="122"/>
        <v>1</v>
      </c>
      <c r="R44" s="1">
        <f t="shared" si="123"/>
        <v>1</v>
      </c>
      <c r="S44" s="1">
        <f t="shared" si="124"/>
        <v>1</v>
      </c>
      <c r="U44" s="1">
        <f t="shared" si="125"/>
        <v>2</v>
      </c>
      <c r="Y44" s="1">
        <f t="shared" si="126"/>
        <v>1</v>
      </c>
      <c r="Z44" s="1">
        <f t="shared" si="110"/>
        <v>0</v>
      </c>
      <c r="AB44" s="1">
        <f t="shared" si="111"/>
        <v>0</v>
      </c>
      <c r="AF44" s="1">
        <f t="shared" si="112"/>
        <v>0</v>
      </c>
      <c r="AG44" s="1">
        <f t="shared" si="113"/>
        <v>0</v>
      </c>
      <c r="AI44" s="1">
        <f t="shared" si="114"/>
        <v>0</v>
      </c>
      <c r="AM44" s="1">
        <f t="shared" si="115"/>
        <v>0</v>
      </c>
      <c r="AN44">
        <f t="shared" si="116"/>
        <v>7</v>
      </c>
      <c r="AO44">
        <f t="shared" si="117"/>
        <v>4</v>
      </c>
    </row>
    <row r="45" spans="1:41" x14ac:dyDescent="0.2">
      <c r="B45" s="29" t="s">
        <v>19</v>
      </c>
      <c r="C45" s="1">
        <f t="shared" si="118"/>
        <v>1</v>
      </c>
      <c r="E45" s="1">
        <f t="shared" si="119"/>
        <v>1</v>
      </c>
      <c r="I45" s="1">
        <f t="shared" si="120"/>
        <v>1</v>
      </c>
      <c r="K45" s="29"/>
      <c r="L45" s="1">
        <f t="shared" si="121"/>
        <v>1</v>
      </c>
      <c r="N45" s="1">
        <f t="shared" si="122"/>
        <v>1</v>
      </c>
      <c r="R45" s="1">
        <f t="shared" si="123"/>
        <v>1</v>
      </c>
      <c r="S45" s="1">
        <f t="shared" si="124"/>
        <v>1</v>
      </c>
      <c r="U45" s="1">
        <f t="shared" si="125"/>
        <v>1</v>
      </c>
      <c r="Y45" s="1">
        <f t="shared" si="126"/>
        <v>2</v>
      </c>
      <c r="Z45" s="1">
        <f t="shared" si="110"/>
        <v>0</v>
      </c>
      <c r="AB45" s="1">
        <f t="shared" si="111"/>
        <v>0</v>
      </c>
      <c r="AF45" s="1">
        <f t="shared" si="112"/>
        <v>0</v>
      </c>
      <c r="AG45" s="1">
        <f t="shared" si="113"/>
        <v>0</v>
      </c>
      <c r="AI45" s="1">
        <f t="shared" si="114"/>
        <v>0</v>
      </c>
      <c r="AM45" s="1">
        <f t="shared" si="115"/>
        <v>0</v>
      </c>
      <c r="AN45">
        <f t="shared" si="116"/>
        <v>7</v>
      </c>
      <c r="AO45">
        <f t="shared" si="117"/>
        <v>3</v>
      </c>
    </row>
    <row r="46" spans="1:41" x14ac:dyDescent="0.2">
      <c r="B46" s="29" t="s">
        <v>17</v>
      </c>
      <c r="C46" s="1">
        <f t="shared" si="118"/>
        <v>1</v>
      </c>
      <c r="E46" s="1">
        <f t="shared" si="119"/>
        <v>1</v>
      </c>
      <c r="I46" s="1">
        <f t="shared" si="120"/>
        <v>1</v>
      </c>
      <c r="K46" s="29"/>
      <c r="L46" s="1">
        <f t="shared" si="121"/>
        <v>1</v>
      </c>
      <c r="N46" s="1">
        <f t="shared" si="122"/>
        <v>1</v>
      </c>
      <c r="R46" s="1">
        <f t="shared" si="123"/>
        <v>1</v>
      </c>
      <c r="S46" s="1">
        <f t="shared" si="124"/>
        <v>2</v>
      </c>
      <c r="U46" s="1">
        <f t="shared" si="125"/>
        <v>2</v>
      </c>
      <c r="Y46" s="1">
        <f t="shared" si="126"/>
        <v>1</v>
      </c>
      <c r="Z46" s="1">
        <f t="shared" si="110"/>
        <v>0</v>
      </c>
      <c r="AB46" s="1">
        <f t="shared" si="111"/>
        <v>0</v>
      </c>
      <c r="AF46" s="1">
        <f t="shared" si="112"/>
        <v>0</v>
      </c>
      <c r="AG46" s="1">
        <f t="shared" si="113"/>
        <v>0</v>
      </c>
      <c r="AI46" s="1">
        <f t="shared" si="114"/>
        <v>0</v>
      </c>
      <c r="AM46" s="1">
        <f t="shared" si="115"/>
        <v>0</v>
      </c>
      <c r="AN46">
        <f t="shared" si="116"/>
        <v>7</v>
      </c>
      <c r="AO46">
        <f t="shared" si="117"/>
        <v>4</v>
      </c>
    </row>
    <row r="47" spans="1:41" x14ac:dyDescent="0.2">
      <c r="B47" s="29" t="s">
        <v>21</v>
      </c>
      <c r="C47" s="1">
        <f t="shared" si="118"/>
        <v>1</v>
      </c>
      <c r="E47" s="1">
        <f t="shared" si="119"/>
        <v>1</v>
      </c>
      <c r="I47" s="1">
        <f t="shared" si="120"/>
        <v>1</v>
      </c>
      <c r="K47" s="29"/>
      <c r="L47" s="1">
        <f t="shared" si="121"/>
        <v>2</v>
      </c>
      <c r="N47" s="1">
        <f t="shared" si="122"/>
        <v>1</v>
      </c>
      <c r="R47" s="1">
        <f t="shared" si="123"/>
        <v>1</v>
      </c>
      <c r="S47" s="1">
        <f t="shared" si="124"/>
        <v>1</v>
      </c>
      <c r="U47" s="1">
        <f t="shared" si="125"/>
        <v>1</v>
      </c>
      <c r="Y47" s="1">
        <f t="shared" si="126"/>
        <v>1</v>
      </c>
      <c r="Z47" s="1">
        <f t="shared" si="110"/>
        <v>0</v>
      </c>
      <c r="AB47" s="1">
        <f t="shared" si="111"/>
        <v>0</v>
      </c>
      <c r="AF47" s="1">
        <f t="shared" si="112"/>
        <v>0</v>
      </c>
      <c r="AG47" s="1">
        <f t="shared" si="113"/>
        <v>0</v>
      </c>
      <c r="AI47" s="1">
        <f t="shared" si="114"/>
        <v>0</v>
      </c>
      <c r="AM47" s="1">
        <f t="shared" si="115"/>
        <v>0</v>
      </c>
      <c r="AN47">
        <f t="shared" si="116"/>
        <v>7</v>
      </c>
      <c r="AO47">
        <f t="shared" si="117"/>
        <v>3</v>
      </c>
    </row>
    <row r="48" spans="1:41" x14ac:dyDescent="0.2">
      <c r="B48" s="29" t="s">
        <v>23</v>
      </c>
      <c r="C48" s="1">
        <f t="shared" si="118"/>
        <v>1</v>
      </c>
      <c r="E48" s="1">
        <f t="shared" si="119"/>
        <v>1</v>
      </c>
      <c r="I48" s="1">
        <f t="shared" si="120"/>
        <v>1</v>
      </c>
      <c r="K48" s="29"/>
      <c r="L48" s="1">
        <f t="shared" si="121"/>
        <v>1</v>
      </c>
      <c r="N48" s="1">
        <f t="shared" si="122"/>
        <v>2</v>
      </c>
      <c r="R48" s="1">
        <f t="shared" si="123"/>
        <v>1</v>
      </c>
      <c r="S48" s="1">
        <f t="shared" si="124"/>
        <v>1</v>
      </c>
      <c r="U48" s="1">
        <f t="shared" si="125"/>
        <v>1</v>
      </c>
      <c r="Y48" s="1">
        <f t="shared" si="126"/>
        <v>2</v>
      </c>
      <c r="Z48" s="1">
        <f t="shared" si="110"/>
        <v>0</v>
      </c>
      <c r="AB48" s="1">
        <f t="shared" si="111"/>
        <v>0</v>
      </c>
      <c r="AF48" s="1">
        <f t="shared" si="112"/>
        <v>0</v>
      </c>
      <c r="AG48" s="1">
        <f t="shared" si="113"/>
        <v>0</v>
      </c>
      <c r="AI48" s="1">
        <f t="shared" si="114"/>
        <v>0</v>
      </c>
      <c r="AM48" s="1">
        <f t="shared" si="115"/>
        <v>0</v>
      </c>
      <c r="AN48">
        <f t="shared" si="116"/>
        <v>7</v>
      </c>
      <c r="AO48">
        <f t="shared" si="117"/>
        <v>4</v>
      </c>
    </row>
  </sheetData>
  <mergeCells count="331">
    <mergeCell ref="J33:J35"/>
    <mergeCell ref="K33:K35"/>
    <mergeCell ref="L33:L35"/>
    <mergeCell ref="M33:M35"/>
    <mergeCell ref="Q33:Q35"/>
    <mergeCell ref="J1:K2"/>
    <mergeCell ref="J3:J5"/>
    <mergeCell ref="K3:K5"/>
    <mergeCell ref="J6:J8"/>
    <mergeCell ref="K6:K8"/>
    <mergeCell ref="J9:J11"/>
    <mergeCell ref="K9:K11"/>
    <mergeCell ref="J12:J14"/>
    <mergeCell ref="K12:K14"/>
    <mergeCell ref="N28:P28"/>
    <mergeCell ref="J27:J29"/>
    <mergeCell ref="K27:K29"/>
    <mergeCell ref="L27:L29"/>
    <mergeCell ref="L30:L32"/>
    <mergeCell ref="M30:M32"/>
    <mergeCell ref="Q30:Q32"/>
    <mergeCell ref="N31:P31"/>
    <mergeCell ref="M27:M29"/>
    <mergeCell ref="J30:J32"/>
    <mergeCell ref="AB34:AD34"/>
    <mergeCell ref="AI34:AK34"/>
    <mergeCell ref="S33:S35"/>
    <mergeCell ref="T33:T35"/>
    <mergeCell ref="X33:X35"/>
    <mergeCell ref="Y33:Y35"/>
    <mergeCell ref="Z33:Z35"/>
    <mergeCell ref="AA33:AA35"/>
    <mergeCell ref="AE33:AE35"/>
    <mergeCell ref="AF33:AF35"/>
    <mergeCell ref="U34:W34"/>
    <mergeCell ref="A33:A35"/>
    <mergeCell ref="B33:B35"/>
    <mergeCell ref="C33:C35"/>
    <mergeCell ref="D33:D35"/>
    <mergeCell ref="H33:H35"/>
    <mergeCell ref="I33:I35"/>
    <mergeCell ref="A27:A29"/>
    <mergeCell ref="B27:B29"/>
    <mergeCell ref="A30:A32"/>
    <mergeCell ref="B30:B32"/>
    <mergeCell ref="C30:C32"/>
    <mergeCell ref="D30:D32"/>
    <mergeCell ref="H30:H32"/>
    <mergeCell ref="I30:I32"/>
    <mergeCell ref="E34:G34"/>
    <mergeCell ref="C27:C29"/>
    <mergeCell ref="D27:D29"/>
    <mergeCell ref="H27:H29"/>
    <mergeCell ref="I27:I29"/>
    <mergeCell ref="E28:G28"/>
    <mergeCell ref="C18:C20"/>
    <mergeCell ref="D18:D20"/>
    <mergeCell ref="H18:H20"/>
    <mergeCell ref="I18:I20"/>
    <mergeCell ref="L21:L23"/>
    <mergeCell ref="M21:M23"/>
    <mergeCell ref="Q21:Q23"/>
    <mergeCell ref="R21:R23"/>
    <mergeCell ref="E19:G19"/>
    <mergeCell ref="N22:P22"/>
    <mergeCell ref="J18:J20"/>
    <mergeCell ref="K18:K20"/>
    <mergeCell ref="C21:C23"/>
    <mergeCell ref="D21:D23"/>
    <mergeCell ref="H21:H23"/>
    <mergeCell ref="I21:I23"/>
    <mergeCell ref="L18:L20"/>
    <mergeCell ref="M18:M20"/>
    <mergeCell ref="Q18:Q20"/>
    <mergeCell ref="R18:R20"/>
    <mergeCell ref="N19:P19"/>
    <mergeCell ref="J15:J17"/>
    <mergeCell ref="K15:K17"/>
    <mergeCell ref="M24:M26"/>
    <mergeCell ref="Q24:Q26"/>
    <mergeCell ref="R24:R26"/>
    <mergeCell ref="E22:G22"/>
    <mergeCell ref="N25:P25"/>
    <mergeCell ref="J21:J23"/>
    <mergeCell ref="K21:K23"/>
    <mergeCell ref="L24:L26"/>
    <mergeCell ref="C12:C14"/>
    <mergeCell ref="D12:D14"/>
    <mergeCell ref="H12:H14"/>
    <mergeCell ref="I12:I14"/>
    <mergeCell ref="L15:L17"/>
    <mergeCell ref="M15:M17"/>
    <mergeCell ref="Q15:Q17"/>
    <mergeCell ref="R15:R17"/>
    <mergeCell ref="E13:G13"/>
    <mergeCell ref="N16:P16"/>
    <mergeCell ref="L12:L14"/>
    <mergeCell ref="M12:M14"/>
    <mergeCell ref="Q12:Q14"/>
    <mergeCell ref="R12:R14"/>
    <mergeCell ref="N13:P13"/>
    <mergeCell ref="C15:C17"/>
    <mergeCell ref="D15:D17"/>
    <mergeCell ref="H15:H17"/>
    <mergeCell ref="I15:I17"/>
    <mergeCell ref="E16:G16"/>
    <mergeCell ref="H6:H8"/>
    <mergeCell ref="I6:I8"/>
    <mergeCell ref="L9:L11"/>
    <mergeCell ref="M9:M11"/>
    <mergeCell ref="Q9:Q11"/>
    <mergeCell ref="R9:R11"/>
    <mergeCell ref="E7:G7"/>
    <mergeCell ref="N10:P10"/>
    <mergeCell ref="C9:C11"/>
    <mergeCell ref="D9:D11"/>
    <mergeCell ref="H9:H11"/>
    <mergeCell ref="I9:I11"/>
    <mergeCell ref="E10:G10"/>
    <mergeCell ref="L6:L8"/>
    <mergeCell ref="M6:M8"/>
    <mergeCell ref="Q6:Q8"/>
    <mergeCell ref="R6:R8"/>
    <mergeCell ref="N7:P7"/>
    <mergeCell ref="A1:B2"/>
    <mergeCell ref="AG1:AM1"/>
    <mergeCell ref="Z1:AF1"/>
    <mergeCell ref="AG2:AM2"/>
    <mergeCell ref="AE3:AE5"/>
    <mergeCell ref="AF3:AF5"/>
    <mergeCell ref="S1:Y1"/>
    <mergeCell ref="A3:A5"/>
    <mergeCell ref="S2:Y2"/>
    <mergeCell ref="Z2:AF2"/>
    <mergeCell ref="AL3:AL5"/>
    <mergeCell ref="AM3:AM5"/>
    <mergeCell ref="Z3:Z5"/>
    <mergeCell ref="S3:S5"/>
    <mergeCell ref="T3:T5"/>
    <mergeCell ref="B3:B5"/>
    <mergeCell ref="AG3:AG5"/>
    <mergeCell ref="U4:W4"/>
    <mergeCell ref="Y3:Y5"/>
    <mergeCell ref="C1:I1"/>
    <mergeCell ref="L1:R1"/>
    <mergeCell ref="C2:I2"/>
    <mergeCell ref="L2:R2"/>
    <mergeCell ref="C3:C5"/>
    <mergeCell ref="X3:X5"/>
    <mergeCell ref="AH3:AH5"/>
    <mergeCell ref="AB4:AD4"/>
    <mergeCell ref="AI4:AK4"/>
    <mergeCell ref="AA3:AA5"/>
    <mergeCell ref="A6:A8"/>
    <mergeCell ref="B6:B8"/>
    <mergeCell ref="AG6:AG8"/>
    <mergeCell ref="AH6:AH8"/>
    <mergeCell ref="AA6:AA8"/>
    <mergeCell ref="Z6:Z8"/>
    <mergeCell ref="AB7:AD7"/>
    <mergeCell ref="Y6:Y8"/>
    <mergeCell ref="D3:D5"/>
    <mergeCell ref="H3:H5"/>
    <mergeCell ref="I3:I5"/>
    <mergeCell ref="L3:L5"/>
    <mergeCell ref="M3:M5"/>
    <mergeCell ref="Q3:Q5"/>
    <mergeCell ref="R3:R5"/>
    <mergeCell ref="E4:G4"/>
    <mergeCell ref="N4:P4"/>
    <mergeCell ref="C6:C8"/>
    <mergeCell ref="D6:D8"/>
    <mergeCell ref="T18:T20"/>
    <mergeCell ref="X18:X20"/>
    <mergeCell ref="AG18:AG20"/>
    <mergeCell ref="AH18:AH20"/>
    <mergeCell ref="AL6:AL8"/>
    <mergeCell ref="AM6:AM8"/>
    <mergeCell ref="S6:S8"/>
    <mergeCell ref="T6:T8"/>
    <mergeCell ref="X6:X8"/>
    <mergeCell ref="AI7:AK7"/>
    <mergeCell ref="U7:W7"/>
    <mergeCell ref="AE6:AE8"/>
    <mergeCell ref="AF6:AF8"/>
    <mergeCell ref="AL18:AL20"/>
    <mergeCell ref="AM18:AM20"/>
    <mergeCell ref="AI19:AK19"/>
    <mergeCell ref="AM9:AM11"/>
    <mergeCell ref="AL9:AL11"/>
    <mergeCell ref="S15:S17"/>
    <mergeCell ref="T15:T17"/>
    <mergeCell ref="X15:X17"/>
    <mergeCell ref="AL12:AL14"/>
    <mergeCell ref="AH12:AH14"/>
    <mergeCell ref="AI13:AK13"/>
    <mergeCell ref="A9:A11"/>
    <mergeCell ref="B9:B11"/>
    <mergeCell ref="AG9:AG11"/>
    <mergeCell ref="AH9:AH11"/>
    <mergeCell ref="AB10:AD10"/>
    <mergeCell ref="AI10:AK10"/>
    <mergeCell ref="AA9:AA11"/>
    <mergeCell ref="AE9:AE11"/>
    <mergeCell ref="AF9:AF11"/>
    <mergeCell ref="S9:S11"/>
    <mergeCell ref="T9:T11"/>
    <mergeCell ref="X9:X11"/>
    <mergeCell ref="U10:W10"/>
    <mergeCell ref="Y9:Y11"/>
    <mergeCell ref="Z9:Z11"/>
    <mergeCell ref="AG21:AG23"/>
    <mergeCell ref="AM24:AM26"/>
    <mergeCell ref="AM12:AM14"/>
    <mergeCell ref="AB13:AD13"/>
    <mergeCell ref="AF12:AF14"/>
    <mergeCell ref="AG15:AG17"/>
    <mergeCell ref="AH15:AH17"/>
    <mergeCell ref="AL15:AL17"/>
    <mergeCell ref="AM15:AM17"/>
    <mergeCell ref="AE15:AE17"/>
    <mergeCell ref="AI16:AK16"/>
    <mergeCell ref="AG12:AG14"/>
    <mergeCell ref="AB19:AD19"/>
    <mergeCell ref="B12:B14"/>
    <mergeCell ref="A12:A14"/>
    <mergeCell ref="AF21:AF23"/>
    <mergeCell ref="Y15:Y17"/>
    <mergeCell ref="AE12:AE14"/>
    <mergeCell ref="S12:S14"/>
    <mergeCell ref="T12:T14"/>
    <mergeCell ref="X12:X14"/>
    <mergeCell ref="Y12:Y14"/>
    <mergeCell ref="Z12:Z14"/>
    <mergeCell ref="AA12:AA14"/>
    <mergeCell ref="U13:W13"/>
    <mergeCell ref="A18:A20"/>
    <mergeCell ref="B18:B20"/>
    <mergeCell ref="AA18:AA20"/>
    <mergeCell ref="AE18:AE20"/>
    <mergeCell ref="Z21:Z23"/>
    <mergeCell ref="Y18:Y20"/>
    <mergeCell ref="Z18:Z20"/>
    <mergeCell ref="A21:A23"/>
    <mergeCell ref="B21:B23"/>
    <mergeCell ref="AA15:AA17"/>
    <mergeCell ref="Z15:Z17"/>
    <mergeCell ref="AF18:AF20"/>
    <mergeCell ref="A15:A17"/>
    <mergeCell ref="B15:B17"/>
    <mergeCell ref="Q27:Q29"/>
    <mergeCell ref="AL21:AL23"/>
    <mergeCell ref="AM21:AM23"/>
    <mergeCell ref="S21:S23"/>
    <mergeCell ref="T21:T23"/>
    <mergeCell ref="X21:X23"/>
    <mergeCell ref="AE21:AE23"/>
    <mergeCell ref="AI22:AK22"/>
    <mergeCell ref="U22:W22"/>
    <mergeCell ref="AB22:AD22"/>
    <mergeCell ref="AA21:AA23"/>
    <mergeCell ref="Y21:Y23"/>
    <mergeCell ref="AH21:AH23"/>
    <mergeCell ref="R27:R29"/>
    <mergeCell ref="AI25:AK25"/>
    <mergeCell ref="U16:W16"/>
    <mergeCell ref="AB16:AD16"/>
    <mergeCell ref="AF15:AF17"/>
    <mergeCell ref="AL24:AL26"/>
    <mergeCell ref="U19:W19"/>
    <mergeCell ref="S18:S20"/>
    <mergeCell ref="A24:A26"/>
    <mergeCell ref="B24:B26"/>
    <mergeCell ref="AG24:AG26"/>
    <mergeCell ref="AH24:AH26"/>
    <mergeCell ref="S24:S26"/>
    <mergeCell ref="T24:T26"/>
    <mergeCell ref="X24:X26"/>
    <mergeCell ref="AE24:AE26"/>
    <mergeCell ref="AF24:AF26"/>
    <mergeCell ref="Y24:Y26"/>
    <mergeCell ref="Z24:Z26"/>
    <mergeCell ref="AA24:AA26"/>
    <mergeCell ref="U25:W25"/>
    <mergeCell ref="AB25:AD25"/>
    <mergeCell ref="C24:C26"/>
    <mergeCell ref="D24:D26"/>
    <mergeCell ref="H24:H26"/>
    <mergeCell ref="I24:I26"/>
    <mergeCell ref="E25:G25"/>
    <mergeCell ref="J24:J26"/>
    <mergeCell ref="K24:K26"/>
    <mergeCell ref="AG27:AG29"/>
    <mergeCell ref="AH27:AH29"/>
    <mergeCell ref="AL27:AL29"/>
    <mergeCell ref="AM27:AM29"/>
    <mergeCell ref="S27:S29"/>
    <mergeCell ref="T27:T29"/>
    <mergeCell ref="AB28:AD28"/>
    <mergeCell ref="AI28:AK28"/>
    <mergeCell ref="AA27:AA29"/>
    <mergeCell ref="Y27:Y29"/>
    <mergeCell ref="X27:X29"/>
    <mergeCell ref="U28:W28"/>
    <mergeCell ref="Z27:Z29"/>
    <mergeCell ref="AE27:AE29"/>
    <mergeCell ref="AF27:AF29"/>
    <mergeCell ref="K30:K32"/>
    <mergeCell ref="AG30:AG32"/>
    <mergeCell ref="AH30:AH32"/>
    <mergeCell ref="AL30:AL32"/>
    <mergeCell ref="AM30:AM32"/>
    <mergeCell ref="E31:G31"/>
    <mergeCell ref="N34:P34"/>
    <mergeCell ref="U31:W31"/>
    <mergeCell ref="AB31:AD31"/>
    <mergeCell ref="AI31:AK31"/>
    <mergeCell ref="R33:R35"/>
    <mergeCell ref="S30:S32"/>
    <mergeCell ref="T30:T32"/>
    <mergeCell ref="X30:X32"/>
    <mergeCell ref="Y30:Y32"/>
    <mergeCell ref="Z30:Z32"/>
    <mergeCell ref="AA30:AA32"/>
    <mergeCell ref="AE30:AE32"/>
    <mergeCell ref="AF30:AF32"/>
    <mergeCell ref="R30:R32"/>
    <mergeCell ref="AG33:AG35"/>
    <mergeCell ref="AH33:AH35"/>
    <mergeCell ref="AL33:AL35"/>
    <mergeCell ref="AM33:AM35"/>
  </mergeCells>
  <phoneticPr fontId="1"/>
  <pageMargins left="0.23622047244094491" right="0.23622047244094491" top="0.35433070866141736" bottom="0.35433070866141736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H24"/>
  <sheetViews>
    <sheetView tabSelected="1" topLeftCell="A3" workbookViewId="0">
      <selection activeCell="AD3" sqref="AD1:AF1048576"/>
    </sheetView>
  </sheetViews>
  <sheetFormatPr defaultRowHeight="13" x14ac:dyDescent="0.2"/>
  <cols>
    <col min="1" max="1" width="8.26953125" bestFit="1" customWidth="1"/>
    <col min="2" max="25" width="3.08984375" customWidth="1"/>
    <col min="26" max="31" width="4.6328125" customWidth="1"/>
    <col min="32" max="33" width="5.54296875" customWidth="1"/>
    <col min="34" max="34" width="2.453125" bestFit="1" customWidth="1"/>
  </cols>
  <sheetData>
    <row r="3" spans="1:34" ht="13.5" thickBot="1" x14ac:dyDescent="0.25"/>
    <row r="4" spans="1:34" ht="33.75" customHeight="1" thickBot="1" x14ac:dyDescent="0.25">
      <c r="A4" s="2" t="s">
        <v>12</v>
      </c>
      <c r="B4" s="104" t="s">
        <v>26</v>
      </c>
      <c r="C4" s="105"/>
      <c r="D4" s="106"/>
      <c r="E4" s="105" t="s">
        <v>14</v>
      </c>
      <c r="F4" s="105"/>
      <c r="G4" s="105"/>
      <c r="H4" s="104" t="s">
        <v>16</v>
      </c>
      <c r="I4" s="105"/>
      <c r="J4" s="106"/>
      <c r="K4" s="105" t="s">
        <v>32</v>
      </c>
      <c r="L4" s="105"/>
      <c r="M4" s="105"/>
      <c r="N4" s="104" t="s">
        <v>20</v>
      </c>
      <c r="O4" s="105"/>
      <c r="P4" s="106"/>
      <c r="Q4" s="105" t="s">
        <v>18</v>
      </c>
      <c r="R4" s="105"/>
      <c r="S4" s="105"/>
      <c r="T4" s="104" t="s">
        <v>22</v>
      </c>
      <c r="U4" s="105"/>
      <c r="V4" s="106"/>
      <c r="W4" s="105" t="s">
        <v>28</v>
      </c>
      <c r="X4" s="105"/>
      <c r="Y4" s="105"/>
      <c r="Z4" s="3" t="s">
        <v>1</v>
      </c>
      <c r="AA4" s="4" t="s">
        <v>2</v>
      </c>
      <c r="AB4" s="4" t="s">
        <v>3</v>
      </c>
      <c r="AC4" s="4" t="s">
        <v>4</v>
      </c>
      <c r="AD4" s="4" t="s">
        <v>5</v>
      </c>
      <c r="AE4" s="4" t="s">
        <v>6</v>
      </c>
      <c r="AF4" s="4" t="s">
        <v>7</v>
      </c>
      <c r="AG4" s="5" t="s">
        <v>8</v>
      </c>
    </row>
    <row r="5" spans="1:34" ht="33.75" customHeight="1" x14ac:dyDescent="0.2">
      <c r="A5" s="6" t="str">
        <f>B4</f>
        <v>中間</v>
      </c>
      <c r="B5" s="36"/>
      <c r="C5" s="36"/>
      <c r="D5" s="36"/>
      <c r="E5" s="9">
        <f>試合表!Q12</f>
        <v>0</v>
      </c>
      <c r="F5" s="7" t="str">
        <f>IF(E5&gt;G5,"○",IF(E5=G5,"△","●"))</f>
        <v>●</v>
      </c>
      <c r="G5" s="8">
        <f>試合表!M12</f>
        <v>1</v>
      </c>
      <c r="H5" s="7">
        <f>試合表!D27</f>
        <v>6</v>
      </c>
      <c r="I5" s="7" t="str">
        <f>IF(H5&gt;J5,"○",IF(H5=J5,"△","●"))</f>
        <v>○</v>
      </c>
      <c r="J5" s="7">
        <f>試合表!H27</f>
        <v>1</v>
      </c>
      <c r="K5" s="9" t="str">
        <f>試合表!X27</f>
        <v/>
      </c>
      <c r="L5" s="7" t="str">
        <f>IF(K5&gt;M5,"○",IF(K5=M5,"△","●"))</f>
        <v>△</v>
      </c>
      <c r="M5" s="8" t="str">
        <f>試合表!T27</f>
        <v/>
      </c>
      <c r="N5" s="7" t="str">
        <f>試合表!T18</f>
        <v/>
      </c>
      <c r="O5" s="7" t="str">
        <f>IF(N5&gt;P5,"○",IF(N5=P5,"△","●"))</f>
        <v>△</v>
      </c>
      <c r="P5" s="7" t="str">
        <f>試合表!X18</f>
        <v/>
      </c>
      <c r="Q5" s="9">
        <f>試合表!M24</f>
        <v>0</v>
      </c>
      <c r="R5" s="7" t="str">
        <f>IF(Q5&gt;S5,"○",IF(Q5=S5,"△","●"))</f>
        <v>●</v>
      </c>
      <c r="S5" s="8">
        <f>試合表!Q24</f>
        <v>1</v>
      </c>
      <c r="T5" s="7">
        <f>試合表!H9</f>
        <v>3</v>
      </c>
      <c r="U5" s="7" t="str">
        <f t="shared" ref="U5:U10" si="0">IF(T5&gt;V5,"○",IF(T5=V5,"△","●"))</f>
        <v>○</v>
      </c>
      <c r="V5" s="7">
        <f>試合表!D9</f>
        <v>0</v>
      </c>
      <c r="W5" s="9">
        <f>試合表!H18</f>
        <v>6</v>
      </c>
      <c r="X5" s="7" t="str">
        <f t="shared" ref="X5:X11" si="1">IF(W5&gt;Y5,"○",IF(W5=Y5,"△","●"))</f>
        <v>○</v>
      </c>
      <c r="Y5" s="7">
        <f>試合表!D18</f>
        <v>1</v>
      </c>
      <c r="Z5" s="11">
        <f t="shared" ref="Z5:Z12" si="2">COUNTIF(B5:Y5,"○")</f>
        <v>3</v>
      </c>
      <c r="AA5" s="12">
        <f t="shared" ref="AA5:AA12" si="3">COUNTIF(B5:Y5,"●")</f>
        <v>2</v>
      </c>
      <c r="AB5" s="12">
        <f t="shared" ref="AB5:AB12" si="4">COUNTIF(B5:Y5,"△")</f>
        <v>2</v>
      </c>
      <c r="AC5" s="12">
        <f>Z5*3+AB5*1</f>
        <v>11</v>
      </c>
      <c r="AD5" s="12" t="e">
        <f>B5+E5+H5+K5+N5+Q5+T5+W5</f>
        <v>#VALUE!</v>
      </c>
      <c r="AE5" s="12" t="e">
        <f>D5+G5+J5+M5+P5+S5+V5+Y5</f>
        <v>#VALUE!</v>
      </c>
      <c r="AF5" s="12" t="e">
        <f>AD5-AE5</f>
        <v>#VALUE!</v>
      </c>
      <c r="AG5" s="30">
        <f>RANK(AC5,AC5:AC12,0)</f>
        <v>4</v>
      </c>
      <c r="AH5" s="1"/>
    </row>
    <row r="6" spans="1:34" ht="33.75" customHeight="1" x14ac:dyDescent="0.2">
      <c r="A6" s="13" t="str">
        <f>E4</f>
        <v>折尾西</v>
      </c>
      <c r="B6" s="10">
        <f>G5</f>
        <v>1</v>
      </c>
      <c r="C6" s="7" t="str">
        <f>IF(B6&gt;D6,"○",IF(B6=D6,"△","●"))</f>
        <v>○</v>
      </c>
      <c r="D6" s="10">
        <f>E5</f>
        <v>0</v>
      </c>
      <c r="E6" s="20"/>
      <c r="F6" s="14"/>
      <c r="G6" s="15"/>
      <c r="H6" s="10">
        <f>試合表!Q30</f>
        <v>0</v>
      </c>
      <c r="I6" s="7" t="str">
        <f>IF(H6&gt;J6,"○",IF(H6=J6,"△","●"))</f>
        <v>△</v>
      </c>
      <c r="J6" s="10">
        <f>試合表!M30</f>
        <v>0</v>
      </c>
      <c r="K6" s="16">
        <f>試合表!H30</f>
        <v>2</v>
      </c>
      <c r="L6" s="7" t="str">
        <f>IF(K6&gt;M6,"○",IF(K6=M6,"△","●"))</f>
        <v>○</v>
      </c>
      <c r="M6" s="17">
        <f>試合表!D30</f>
        <v>1</v>
      </c>
      <c r="N6" s="10" t="str">
        <f>試合表!X33</f>
        <v/>
      </c>
      <c r="O6" s="7" t="str">
        <f>IF(N6&gt;P6,"○",IF(N6=P6,"△","●"))</f>
        <v>△</v>
      </c>
      <c r="P6" s="10" t="str">
        <f>試合表!T33</f>
        <v/>
      </c>
      <c r="Q6" s="16">
        <f>試合表!D21</f>
        <v>1</v>
      </c>
      <c r="R6" s="7" t="str">
        <f>IF(Q6&gt;S6,"○",IF(Q6=S6,"△","●"))</f>
        <v>●</v>
      </c>
      <c r="S6" s="17">
        <f>試合表!H21</f>
        <v>3</v>
      </c>
      <c r="T6" s="10">
        <f>試合表!Q21</f>
        <v>1</v>
      </c>
      <c r="U6" s="7" t="str">
        <f t="shared" si="0"/>
        <v>○</v>
      </c>
      <c r="V6" s="10">
        <f>試合表!M21</f>
        <v>0</v>
      </c>
      <c r="W6" s="16" t="str">
        <f>試合表!T24</f>
        <v/>
      </c>
      <c r="X6" s="7" t="str">
        <f t="shared" si="1"/>
        <v>△</v>
      </c>
      <c r="Y6" s="10" t="str">
        <f>試合表!X24</f>
        <v/>
      </c>
      <c r="Z6" s="18">
        <f t="shared" si="2"/>
        <v>3</v>
      </c>
      <c r="AA6" s="19">
        <f t="shared" si="3"/>
        <v>1</v>
      </c>
      <c r="AB6" s="19">
        <f t="shared" si="4"/>
        <v>3</v>
      </c>
      <c r="AC6" s="19">
        <f t="shared" ref="AC6:AC12" si="5">Z6*3+AB6*1</f>
        <v>12</v>
      </c>
      <c r="AD6" s="19" t="e">
        <f t="shared" ref="AD6:AD12" si="6">B6+E6+H6+K6+N6+Q6+T6+W6</f>
        <v>#VALUE!</v>
      </c>
      <c r="AE6" s="19" t="e">
        <f t="shared" ref="AE6:AE12" si="7">D6+G6+J6+M6+P6+S6+V6+Y6</f>
        <v>#VALUE!</v>
      </c>
      <c r="AF6" s="19" t="e">
        <f t="shared" ref="AF6:AF12" si="8">AD6-AE6</f>
        <v>#VALUE!</v>
      </c>
      <c r="AG6" s="31">
        <f>RANK(AC6,AC5:AC12,0)</f>
        <v>1</v>
      </c>
      <c r="AH6" s="1"/>
    </row>
    <row r="7" spans="1:34" ht="33.75" customHeight="1" x14ac:dyDescent="0.2">
      <c r="A7" s="13" t="str">
        <f>H4</f>
        <v>中井</v>
      </c>
      <c r="B7" s="10">
        <f>J5</f>
        <v>1</v>
      </c>
      <c r="C7" s="7" t="str">
        <f>IF(B7&gt;D7,"○",IF(B7=D7,"△","●"))</f>
        <v>●</v>
      </c>
      <c r="D7" s="10">
        <f>H5</f>
        <v>6</v>
      </c>
      <c r="E7" s="16">
        <f>J6</f>
        <v>0</v>
      </c>
      <c r="F7" s="7" t="str">
        <f>IF(E7&gt;G7,"○",IF(E7=G7,"△","●"))</f>
        <v>△</v>
      </c>
      <c r="G7" s="17">
        <f>H6</f>
        <v>0</v>
      </c>
      <c r="H7" s="14"/>
      <c r="I7" s="14"/>
      <c r="J7" s="14"/>
      <c r="K7" s="16">
        <f>試合表!D15</f>
        <v>1</v>
      </c>
      <c r="L7" s="7" t="str">
        <f>IF(K7&gt;M7,"○",IF(K7=M7,"△","●"))</f>
        <v>△</v>
      </c>
      <c r="M7" s="17">
        <f>試合表!H15</f>
        <v>1</v>
      </c>
      <c r="N7" s="10" t="str">
        <f>試合表!T9</f>
        <v/>
      </c>
      <c r="O7" s="7" t="str">
        <f>IF(N7&gt;P7,"○",IF(N7=P7,"△","●"))</f>
        <v>△</v>
      </c>
      <c r="P7" s="10" t="str">
        <f>試合表!X9</f>
        <v/>
      </c>
      <c r="Q7" s="16" t="str">
        <f>試合表!T30</f>
        <v/>
      </c>
      <c r="R7" s="7" t="str">
        <f>IF(Q7&gt;S7,"○",IF(Q7=S7,"△","●"))</f>
        <v>△</v>
      </c>
      <c r="S7" s="17" t="str">
        <f>試合表!X30</f>
        <v/>
      </c>
      <c r="T7" s="10" t="str">
        <f>試合表!X21</f>
        <v/>
      </c>
      <c r="U7" s="7" t="str">
        <f t="shared" si="0"/>
        <v>△</v>
      </c>
      <c r="V7" s="10" t="str">
        <f>試合表!T21</f>
        <v/>
      </c>
      <c r="W7" s="16">
        <f>試合表!Q15</f>
        <v>3</v>
      </c>
      <c r="X7" s="7" t="str">
        <f t="shared" si="1"/>
        <v>○</v>
      </c>
      <c r="Y7" s="10">
        <f>試合表!M15</f>
        <v>0</v>
      </c>
      <c r="Z7" s="18">
        <f t="shared" si="2"/>
        <v>1</v>
      </c>
      <c r="AA7" s="19">
        <f t="shared" si="3"/>
        <v>1</v>
      </c>
      <c r="AB7" s="19">
        <f t="shared" si="4"/>
        <v>5</v>
      </c>
      <c r="AC7" s="19">
        <f t="shared" si="5"/>
        <v>8</v>
      </c>
      <c r="AD7" s="19" t="e">
        <f t="shared" si="6"/>
        <v>#VALUE!</v>
      </c>
      <c r="AE7" s="19" t="e">
        <f t="shared" si="7"/>
        <v>#VALUE!</v>
      </c>
      <c r="AF7" s="19" t="e">
        <f t="shared" si="8"/>
        <v>#VALUE!</v>
      </c>
      <c r="AG7" s="31">
        <f>RANK(AC7,AC5:AC12,0)</f>
        <v>6</v>
      </c>
      <c r="AH7" s="1"/>
    </row>
    <row r="8" spans="1:34" ht="33.75" customHeight="1" x14ac:dyDescent="0.2">
      <c r="A8" s="13" t="str">
        <f>K4</f>
        <v>小倉ダック</v>
      </c>
      <c r="B8" s="10" t="str">
        <f>M5</f>
        <v/>
      </c>
      <c r="C8" s="7" t="str">
        <f>IF(B8&gt;D8,"○",IF(B8=D8,"△","●"))</f>
        <v>△</v>
      </c>
      <c r="D8" s="10" t="str">
        <f>K5</f>
        <v/>
      </c>
      <c r="E8" s="16">
        <f>M6</f>
        <v>1</v>
      </c>
      <c r="F8" s="7" t="str">
        <f>IF(E8&gt;G8,"○",IF(E8=G8,"△","●"))</f>
        <v>●</v>
      </c>
      <c r="G8" s="17">
        <f>K6</f>
        <v>2</v>
      </c>
      <c r="H8" s="10">
        <f>M7</f>
        <v>1</v>
      </c>
      <c r="I8" s="7" t="str">
        <f>IF(H8&gt;J8,"○",IF(H8=J8,"△","●"))</f>
        <v>△</v>
      </c>
      <c r="J8" s="10">
        <f>K7</f>
        <v>1</v>
      </c>
      <c r="K8" s="20"/>
      <c r="L8" s="14"/>
      <c r="M8" s="15"/>
      <c r="N8" s="10">
        <f>試合表!M18</f>
        <v>3</v>
      </c>
      <c r="O8" s="7" t="str">
        <f>IF(N8&gt;P8,"○",IF(N8=P8,"△","●"))</f>
        <v>○</v>
      </c>
      <c r="P8" s="10">
        <f>試合表!Q18</f>
        <v>0</v>
      </c>
      <c r="Q8" s="16" t="str">
        <f>試合表!X15</f>
        <v/>
      </c>
      <c r="R8" s="7" t="str">
        <f>IF(Q8&gt;S8,"○",IF(Q8=S8,"△","●"))</f>
        <v>△</v>
      </c>
      <c r="S8" s="17" t="str">
        <f>試合表!T15</f>
        <v/>
      </c>
      <c r="T8" s="10">
        <f>試合表!Q9</f>
        <v>1</v>
      </c>
      <c r="U8" s="7" t="str">
        <f t="shared" si="0"/>
        <v>○</v>
      </c>
      <c r="V8" s="10">
        <f>試合表!M9</f>
        <v>0</v>
      </c>
      <c r="W8" s="16">
        <f>試合表!D6</f>
        <v>1</v>
      </c>
      <c r="X8" s="7" t="str">
        <f t="shared" si="1"/>
        <v>○</v>
      </c>
      <c r="Y8" s="10">
        <f>試合表!H6</f>
        <v>0</v>
      </c>
      <c r="Z8" s="18">
        <f t="shared" si="2"/>
        <v>3</v>
      </c>
      <c r="AA8" s="19">
        <f t="shared" si="3"/>
        <v>1</v>
      </c>
      <c r="AB8" s="19">
        <f t="shared" si="4"/>
        <v>3</v>
      </c>
      <c r="AC8" s="19">
        <f t="shared" si="5"/>
        <v>12</v>
      </c>
      <c r="AD8" s="19" t="e">
        <f t="shared" si="6"/>
        <v>#VALUE!</v>
      </c>
      <c r="AE8" s="19" t="e">
        <f t="shared" si="7"/>
        <v>#VALUE!</v>
      </c>
      <c r="AF8" s="19" t="e">
        <f t="shared" si="8"/>
        <v>#VALUE!</v>
      </c>
      <c r="AG8" s="31">
        <f>RANK(AC8,AC5:AC12,0)</f>
        <v>1</v>
      </c>
      <c r="AH8" s="1"/>
    </row>
    <row r="9" spans="1:34" ht="33.75" customHeight="1" x14ac:dyDescent="0.2">
      <c r="A9" s="13" t="str">
        <f>N4</f>
        <v>西門司</v>
      </c>
      <c r="B9" s="10" t="str">
        <f>P5</f>
        <v/>
      </c>
      <c r="C9" s="7" t="str">
        <f t="shared" ref="C9:C12" si="9">IF(B9&gt;D9,"○",IF(B9=D9,"△","●"))</f>
        <v>△</v>
      </c>
      <c r="D9" s="10" t="str">
        <f>N5</f>
        <v/>
      </c>
      <c r="E9" s="16" t="str">
        <f>P6</f>
        <v/>
      </c>
      <c r="F9" s="7" t="str">
        <f t="shared" ref="F9:F12" si="10">IF(E9&gt;G9,"○",IF(E9=G9,"△","●"))</f>
        <v>△</v>
      </c>
      <c r="G9" s="17" t="str">
        <f>N6</f>
        <v/>
      </c>
      <c r="H9" s="10" t="str">
        <f>P7</f>
        <v/>
      </c>
      <c r="I9" s="7" t="str">
        <f t="shared" ref="I9:I12" si="11">IF(H9&gt;J9,"○",IF(H9=J9,"△","●"))</f>
        <v>△</v>
      </c>
      <c r="J9" s="10" t="str">
        <f>N7</f>
        <v/>
      </c>
      <c r="K9" s="16">
        <f>P8</f>
        <v>0</v>
      </c>
      <c r="L9" s="7" t="str">
        <f t="shared" ref="L9:L12" si="12">IF(K9&gt;M9,"○",IF(K9=M9,"△","●"))</f>
        <v>●</v>
      </c>
      <c r="M9" s="17">
        <f>N8</f>
        <v>3</v>
      </c>
      <c r="N9" s="14"/>
      <c r="O9" s="14"/>
      <c r="P9" s="14"/>
      <c r="Q9" s="16">
        <f>試合表!H33</f>
        <v>1</v>
      </c>
      <c r="R9" s="7" t="str">
        <f>IF(Q9&gt;S9,"○",IF(Q9=S9,"△","●"))</f>
        <v>○</v>
      </c>
      <c r="S9" s="17">
        <f>試合表!D33</f>
        <v>0</v>
      </c>
      <c r="T9" s="10">
        <f>試合表!D24</f>
        <v>3</v>
      </c>
      <c r="U9" s="7" t="str">
        <f t="shared" si="0"/>
        <v>○</v>
      </c>
      <c r="V9" s="10">
        <f>試合表!H24</f>
        <v>0</v>
      </c>
      <c r="W9" s="16">
        <f>試合表!M27</f>
        <v>3</v>
      </c>
      <c r="X9" s="7" t="str">
        <f t="shared" si="1"/>
        <v>○</v>
      </c>
      <c r="Y9" s="10">
        <f>試合表!Q27</f>
        <v>0</v>
      </c>
      <c r="Z9" s="18">
        <f t="shared" si="2"/>
        <v>3</v>
      </c>
      <c r="AA9" s="19">
        <f t="shared" si="3"/>
        <v>1</v>
      </c>
      <c r="AB9" s="19">
        <f t="shared" si="4"/>
        <v>3</v>
      </c>
      <c r="AC9" s="19">
        <f t="shared" si="5"/>
        <v>12</v>
      </c>
      <c r="AD9" s="19" t="e">
        <f t="shared" si="6"/>
        <v>#VALUE!</v>
      </c>
      <c r="AE9" s="19" t="e">
        <f t="shared" si="7"/>
        <v>#VALUE!</v>
      </c>
      <c r="AF9" s="19" t="e">
        <f t="shared" si="8"/>
        <v>#VALUE!</v>
      </c>
      <c r="AG9" s="31">
        <f>RANK(AC9,AC5:AC12,0)</f>
        <v>1</v>
      </c>
      <c r="AH9" s="1"/>
    </row>
    <row r="10" spans="1:34" ht="33.75" customHeight="1" x14ac:dyDescent="0.2">
      <c r="A10" s="13" t="str">
        <f>Q4</f>
        <v>ひびき</v>
      </c>
      <c r="B10" s="10">
        <f>S5</f>
        <v>1</v>
      </c>
      <c r="C10" s="7" t="str">
        <f t="shared" si="9"/>
        <v>○</v>
      </c>
      <c r="D10" s="10">
        <f>Q5</f>
        <v>0</v>
      </c>
      <c r="E10" s="16">
        <f>S6</f>
        <v>3</v>
      </c>
      <c r="F10" s="7" t="str">
        <f t="shared" si="10"/>
        <v>○</v>
      </c>
      <c r="G10" s="17">
        <f>Q6</f>
        <v>1</v>
      </c>
      <c r="H10" s="10" t="str">
        <f>S7</f>
        <v/>
      </c>
      <c r="I10" s="7" t="str">
        <f t="shared" si="11"/>
        <v>△</v>
      </c>
      <c r="J10" s="10" t="str">
        <f>Q7</f>
        <v/>
      </c>
      <c r="K10" s="16" t="str">
        <f>S8</f>
        <v/>
      </c>
      <c r="L10" s="7" t="str">
        <f t="shared" si="12"/>
        <v>△</v>
      </c>
      <c r="M10" s="17" t="str">
        <f>Q8</f>
        <v/>
      </c>
      <c r="N10" s="10">
        <f>S9</f>
        <v>0</v>
      </c>
      <c r="O10" s="7" t="str">
        <f t="shared" ref="O10:O12" si="13">IF(N10&gt;P10,"○",IF(N10=P10,"△","●"))</f>
        <v>●</v>
      </c>
      <c r="P10" s="10">
        <f>Q9</f>
        <v>1</v>
      </c>
      <c r="Q10" s="20"/>
      <c r="R10" s="14"/>
      <c r="S10" s="15"/>
      <c r="T10" s="10">
        <f>試合表!M33</f>
        <v>0</v>
      </c>
      <c r="U10" s="7" t="str">
        <f t="shared" si="0"/>
        <v>△</v>
      </c>
      <c r="V10" s="10">
        <f>試合表!Q33</f>
        <v>0</v>
      </c>
      <c r="W10" s="16" t="str">
        <f>試合表!T3</f>
        <v/>
      </c>
      <c r="X10" s="7" t="str">
        <f t="shared" si="1"/>
        <v>△</v>
      </c>
      <c r="Y10" s="10" t="str">
        <f>試合表!X3</f>
        <v/>
      </c>
      <c r="Z10" s="18">
        <f t="shared" si="2"/>
        <v>2</v>
      </c>
      <c r="AA10" s="19">
        <f t="shared" si="3"/>
        <v>1</v>
      </c>
      <c r="AB10" s="19">
        <f t="shared" si="4"/>
        <v>4</v>
      </c>
      <c r="AC10" s="19">
        <f t="shared" si="5"/>
        <v>10</v>
      </c>
      <c r="AD10" s="19" t="e">
        <f t="shared" si="6"/>
        <v>#VALUE!</v>
      </c>
      <c r="AE10" s="19" t="e">
        <f t="shared" si="7"/>
        <v>#VALUE!</v>
      </c>
      <c r="AF10" s="19" t="e">
        <f t="shared" si="8"/>
        <v>#VALUE!</v>
      </c>
      <c r="AG10" s="31">
        <f>RANK(AC10,AC5:AC12,0)</f>
        <v>5</v>
      </c>
      <c r="AH10" s="1"/>
    </row>
    <row r="11" spans="1:34" ht="33.75" customHeight="1" x14ac:dyDescent="0.2">
      <c r="A11" s="13" t="str">
        <f>T4</f>
        <v>光貞</v>
      </c>
      <c r="B11" s="10">
        <f>V5</f>
        <v>0</v>
      </c>
      <c r="C11" s="7" t="str">
        <f t="shared" si="9"/>
        <v>●</v>
      </c>
      <c r="D11" s="10">
        <f>T5</f>
        <v>3</v>
      </c>
      <c r="E11" s="16">
        <f>V6</f>
        <v>0</v>
      </c>
      <c r="F11" s="7" t="str">
        <f t="shared" si="10"/>
        <v>●</v>
      </c>
      <c r="G11" s="17">
        <f>T6</f>
        <v>1</v>
      </c>
      <c r="H11" s="10" t="str">
        <f>V7</f>
        <v/>
      </c>
      <c r="I11" s="7" t="str">
        <f t="shared" si="11"/>
        <v>△</v>
      </c>
      <c r="J11" s="10" t="str">
        <f>T7</f>
        <v/>
      </c>
      <c r="K11" s="16">
        <f>V8</f>
        <v>0</v>
      </c>
      <c r="L11" s="7" t="str">
        <f t="shared" si="12"/>
        <v>●</v>
      </c>
      <c r="M11" s="17">
        <f>T8</f>
        <v>1</v>
      </c>
      <c r="N11" s="10">
        <f>V9</f>
        <v>0</v>
      </c>
      <c r="O11" s="7" t="str">
        <f t="shared" si="13"/>
        <v>●</v>
      </c>
      <c r="P11" s="10">
        <f>T9</f>
        <v>3</v>
      </c>
      <c r="Q11" s="16">
        <f>V10</f>
        <v>0</v>
      </c>
      <c r="R11" s="7" t="str">
        <f t="shared" ref="R11:R12" si="14">IF(Q11&gt;S11,"○",IF(Q11=S11,"△","●"))</f>
        <v>△</v>
      </c>
      <c r="S11" s="17">
        <f>T10</f>
        <v>0</v>
      </c>
      <c r="T11" s="14"/>
      <c r="U11" s="14"/>
      <c r="V11" s="14"/>
      <c r="W11" s="16" t="str">
        <f>試合表!X12</f>
        <v/>
      </c>
      <c r="X11" s="7" t="str">
        <f t="shared" si="1"/>
        <v>△</v>
      </c>
      <c r="Y11" s="10" t="str">
        <f>試合表!T12</f>
        <v/>
      </c>
      <c r="Z11" s="18">
        <f t="shared" si="2"/>
        <v>0</v>
      </c>
      <c r="AA11" s="19">
        <f t="shared" si="3"/>
        <v>4</v>
      </c>
      <c r="AB11" s="19">
        <f t="shared" si="4"/>
        <v>3</v>
      </c>
      <c r="AC11" s="19">
        <f t="shared" si="5"/>
        <v>3</v>
      </c>
      <c r="AD11" s="19" t="e">
        <f t="shared" si="6"/>
        <v>#VALUE!</v>
      </c>
      <c r="AE11" s="19" t="e">
        <f t="shared" si="7"/>
        <v>#VALUE!</v>
      </c>
      <c r="AF11" s="19" t="e">
        <f t="shared" si="8"/>
        <v>#VALUE!</v>
      </c>
      <c r="AG11" s="31">
        <f>RANK(AC11,AC5:AC12,0)</f>
        <v>7</v>
      </c>
      <c r="AH11" s="1"/>
    </row>
    <row r="12" spans="1:34" ht="33.75" customHeight="1" thickBot="1" x14ac:dyDescent="0.25">
      <c r="A12" s="21" t="str">
        <f>W4</f>
        <v>上津役</v>
      </c>
      <c r="B12" s="22">
        <f>Y5</f>
        <v>1</v>
      </c>
      <c r="C12" s="24" t="str">
        <f t="shared" si="9"/>
        <v>●</v>
      </c>
      <c r="D12" s="22">
        <f>W5</f>
        <v>6</v>
      </c>
      <c r="E12" s="23" t="str">
        <f>Y6</f>
        <v/>
      </c>
      <c r="F12" s="24" t="str">
        <f t="shared" si="10"/>
        <v>△</v>
      </c>
      <c r="G12" s="25" t="str">
        <f>W6</f>
        <v/>
      </c>
      <c r="H12" s="24">
        <f>Y7</f>
        <v>0</v>
      </c>
      <c r="I12" s="24" t="str">
        <f t="shared" si="11"/>
        <v>●</v>
      </c>
      <c r="J12" s="24">
        <f>W7</f>
        <v>3</v>
      </c>
      <c r="K12" s="26">
        <f>Y8</f>
        <v>0</v>
      </c>
      <c r="L12" s="24" t="str">
        <f t="shared" si="12"/>
        <v>●</v>
      </c>
      <c r="M12" s="25">
        <f>W8</f>
        <v>1</v>
      </c>
      <c r="N12" s="24">
        <f>Y9</f>
        <v>0</v>
      </c>
      <c r="O12" s="24" t="str">
        <f t="shared" si="13"/>
        <v>●</v>
      </c>
      <c r="P12" s="24">
        <f>W9</f>
        <v>3</v>
      </c>
      <c r="Q12" s="26" t="str">
        <f>Y10</f>
        <v/>
      </c>
      <c r="R12" s="24" t="str">
        <f t="shared" si="14"/>
        <v>△</v>
      </c>
      <c r="S12" s="25" t="str">
        <f>W10</f>
        <v/>
      </c>
      <c r="T12" s="24" t="str">
        <f>Y11</f>
        <v/>
      </c>
      <c r="U12" s="24" t="str">
        <f>IF(T12&gt;V12,"○",IF(T12=V12,"△","●"))</f>
        <v>△</v>
      </c>
      <c r="V12" s="24" t="str">
        <f>W11</f>
        <v/>
      </c>
      <c r="W12" s="33"/>
      <c r="X12" s="34"/>
      <c r="Y12" s="34"/>
      <c r="Z12" s="27">
        <f t="shared" si="2"/>
        <v>0</v>
      </c>
      <c r="AA12" s="28">
        <f t="shared" si="3"/>
        <v>4</v>
      </c>
      <c r="AB12" s="28">
        <f t="shared" si="4"/>
        <v>3</v>
      </c>
      <c r="AC12" s="28">
        <f t="shared" si="5"/>
        <v>3</v>
      </c>
      <c r="AD12" s="28" t="e">
        <f t="shared" si="6"/>
        <v>#VALUE!</v>
      </c>
      <c r="AE12" s="28" t="e">
        <f t="shared" si="7"/>
        <v>#VALUE!</v>
      </c>
      <c r="AF12" s="28" t="e">
        <f t="shared" si="8"/>
        <v>#VALUE!</v>
      </c>
      <c r="AG12" s="32">
        <f>RANK(AC12,AC5:AC12,0)</f>
        <v>7</v>
      </c>
      <c r="AH12" s="1"/>
    </row>
    <row r="16" spans="1:34" x14ac:dyDescent="0.2">
      <c r="D16" t="s">
        <v>25</v>
      </c>
      <c r="H16" t="s">
        <v>29</v>
      </c>
      <c r="L16" t="s">
        <v>30</v>
      </c>
      <c r="P16" t="s">
        <v>31</v>
      </c>
    </row>
    <row r="17" spans="4:16" x14ac:dyDescent="0.2">
      <c r="D17" t="s">
        <v>26</v>
      </c>
      <c r="H17" t="s">
        <v>26</v>
      </c>
      <c r="L17" t="s">
        <v>26</v>
      </c>
      <c r="P17" t="s">
        <v>26</v>
      </c>
    </row>
    <row r="18" spans="4:16" x14ac:dyDescent="0.2">
      <c r="D18" t="s">
        <v>27</v>
      </c>
      <c r="H18" t="s">
        <v>27</v>
      </c>
      <c r="L18" t="s">
        <v>27</v>
      </c>
      <c r="P18" t="s">
        <v>27</v>
      </c>
    </row>
    <row r="19" spans="4:16" x14ac:dyDescent="0.2">
      <c r="D19" t="s">
        <v>22</v>
      </c>
      <c r="H19" t="s">
        <v>22</v>
      </c>
      <c r="L19" t="s">
        <v>22</v>
      </c>
      <c r="P19" t="s">
        <v>22</v>
      </c>
    </row>
    <row r="20" spans="4:16" x14ac:dyDescent="0.2">
      <c r="D20" t="s">
        <v>28</v>
      </c>
      <c r="H20" t="s">
        <v>28</v>
      </c>
      <c r="L20" t="s">
        <v>28</v>
      </c>
      <c r="P20" t="s">
        <v>28</v>
      </c>
    </row>
    <row r="21" spans="4:16" x14ac:dyDescent="0.2">
      <c r="D21" t="s">
        <v>16</v>
      </c>
      <c r="H21" t="s">
        <v>16</v>
      </c>
      <c r="L21" t="s">
        <v>16</v>
      </c>
      <c r="P21" t="s">
        <v>16</v>
      </c>
    </row>
    <row r="22" spans="4:16" x14ac:dyDescent="0.2">
      <c r="D22" s="35" t="s">
        <v>20</v>
      </c>
      <c r="F22">
        <v>2</v>
      </c>
      <c r="H22" t="s">
        <v>20</v>
      </c>
      <c r="L22" t="s">
        <v>20</v>
      </c>
      <c r="P22" t="s">
        <v>20</v>
      </c>
    </row>
    <row r="23" spans="4:16" x14ac:dyDescent="0.2">
      <c r="D23" s="35" t="s">
        <v>18</v>
      </c>
      <c r="F23">
        <v>2</v>
      </c>
      <c r="H23" s="35" t="s">
        <v>18</v>
      </c>
      <c r="J23">
        <v>2</v>
      </c>
      <c r="L23" t="s">
        <v>18</v>
      </c>
      <c r="N23">
        <v>3</v>
      </c>
      <c r="P23" t="s">
        <v>18</v>
      </c>
    </row>
    <row r="24" spans="4:16" x14ac:dyDescent="0.2">
      <c r="D24" s="35" t="s">
        <v>14</v>
      </c>
      <c r="F24">
        <v>2</v>
      </c>
      <c r="H24" s="1" t="s">
        <v>14</v>
      </c>
      <c r="J24">
        <v>3</v>
      </c>
      <c r="L24" s="35" t="s">
        <v>14</v>
      </c>
      <c r="N24">
        <v>2</v>
      </c>
      <c r="P24" s="35" t="s">
        <v>14</v>
      </c>
    </row>
  </sheetData>
  <mergeCells count="8">
    <mergeCell ref="T4:V4"/>
    <mergeCell ref="W4:Y4"/>
    <mergeCell ref="N4:P4"/>
    <mergeCell ref="B4:D4"/>
    <mergeCell ref="E4:G4"/>
    <mergeCell ref="H4:J4"/>
    <mergeCell ref="K4:M4"/>
    <mergeCell ref="Q4:S4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試合表</vt:lpstr>
      <vt:lpstr>星取表</vt:lpstr>
      <vt:lpstr>試合表!Print_Area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owner</cp:lastModifiedBy>
  <cp:lastPrinted>2022-06-29T12:56:19Z</cp:lastPrinted>
  <dcterms:created xsi:type="dcterms:W3CDTF">2017-11-16T06:22:21Z</dcterms:created>
  <dcterms:modified xsi:type="dcterms:W3CDTF">2022-06-29T12:56:23Z</dcterms:modified>
</cp:coreProperties>
</file>